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325" windowWidth="11850" windowHeight="4020" tabRatio="685" activeTab="1"/>
  </bookViews>
  <sheets>
    <sheet name="Frachtanforderung" sheetId="1" r:id="rId1"/>
    <sheet name="waybilldata" sheetId="2" r:id="rId2"/>
    <sheet name="mty car order" sheetId="3" r:id="rId3"/>
    <sheet name="Fracht Versand" sheetId="4" r:id="rId4"/>
  </sheets>
  <definedNames>
    <definedName name="carorder1">'waybilldata'!$A$8</definedName>
    <definedName name="carorder10">'waybilldata'!$A$11</definedName>
    <definedName name="carorder11">'waybilldata'!$B$11</definedName>
    <definedName name="carorder12">'waybilldata'!$C$11</definedName>
    <definedName name="carorder2">'waybilldata'!$B$8</definedName>
    <definedName name="carorder3">'waybilldata'!$C$8</definedName>
    <definedName name="carorder4">'waybilldata'!$A$9</definedName>
    <definedName name="carorder5">'waybilldata'!$B$9</definedName>
    <definedName name="carorder6">'waybilldata'!$C$9</definedName>
    <definedName name="carorder7">'waybilldata'!$A$10</definedName>
    <definedName name="carorder8">'waybilldata'!$B$10</definedName>
    <definedName name="carorder9">'waybilldata'!$C$10</definedName>
    <definedName name="dr">#REF!</definedName>
    <definedName name="_xlnm.Print_Area" localSheetId="3">'Fracht Versand'!$A$1:$AP$16</definedName>
    <definedName name="_xlnm.Print_Area" localSheetId="0">'Frachtanforderung'!$A$1:$AP$16</definedName>
    <definedName name="_xlnm.Print_Area" localSheetId="2">'mty car order'!$A$1:$AP$16</definedName>
    <definedName name="Frachtsatz1">'waybilldata'!$A$2</definedName>
    <definedName name="Frachtsatz10">'waybilldata'!$A$5</definedName>
    <definedName name="Frachtsatz11">'waybilldata'!$B$5</definedName>
    <definedName name="Frachtsatz12">'waybilldata'!$C$5</definedName>
    <definedName name="Frachtsatz2">'waybilldata'!$B$2</definedName>
    <definedName name="Frachtsatz3">'waybilldata'!$C$2</definedName>
    <definedName name="Frachtsatz4">'waybilldata'!$A$3</definedName>
    <definedName name="Frachtsatz5">'waybilldata'!$B$3</definedName>
    <definedName name="Frachtsatz6">'waybilldata'!$C$3</definedName>
    <definedName name="Frachtsatz7">'waybilldata'!$A$4</definedName>
    <definedName name="Frachtsatz8">'waybilldata'!$B$4</definedName>
    <definedName name="Frachtsatz9">'waybilldata'!$C$4</definedName>
    <definedName name="weighing" localSheetId="3">'Fracht Versand'!#REF!</definedName>
    <definedName name="weighing" localSheetId="0">'Frachtanforderung'!#REF!</definedName>
    <definedName name="weighing" localSheetId="2">'mty car order'!#REF!</definedName>
  </definedNames>
  <calcPr fullCalcOnLoad="1"/>
</workbook>
</file>

<file path=xl/sharedStrings.xml><?xml version="1.0" encoding="utf-8"?>
<sst xmlns="http://schemas.openxmlformats.org/spreadsheetml/2006/main" count="1880" uniqueCount="52">
  <si>
    <r>
      <t>To:</t>
    </r>
  </si>
  <si>
    <r>
      <t>Lading:</t>
    </r>
  </si>
  <si>
    <t>From:</t>
  </si>
  <si>
    <t>AAR</t>
  </si>
  <si>
    <t>Spot</t>
  </si>
  <si>
    <t>Lading</t>
  </si>
  <si>
    <t>Datensätze</t>
  </si>
  <si>
    <t>choose files for print (max 12)</t>
  </si>
  <si>
    <t xml:space="preserve"> Nr.</t>
  </si>
  <si>
    <t>um Längsachse drehen</t>
  </si>
  <si>
    <t>Waybill back to:</t>
  </si>
  <si>
    <t>Waybill zurück nach:</t>
  </si>
  <si>
    <t xml:space="preserve"> </t>
  </si>
  <si>
    <t>Destination</t>
  </si>
  <si>
    <t>mty car order</t>
  </si>
  <si>
    <t>Spot:</t>
  </si>
  <si>
    <r>
      <t xml:space="preserve">12  </t>
    </r>
    <r>
      <rPr>
        <b/>
        <sz val="8"/>
        <rFont val="Arial"/>
        <family val="2"/>
      </rPr>
      <t>waybills</t>
    </r>
    <r>
      <rPr>
        <sz val="8"/>
        <rFont val="Arial"/>
        <family val="2"/>
      </rPr>
      <t xml:space="preserve"> passen auf ein Blatt</t>
    </r>
  </si>
  <si>
    <t>Town / module</t>
  </si>
  <si>
    <t>Gelb</t>
  </si>
  <si>
    <t xml:space="preserve"> entspricht USA-Südwest und Mexiko </t>
  </si>
  <si>
    <t>Grün</t>
  </si>
  <si>
    <t xml:space="preserve"> entspricht USA-Nordwest </t>
  </si>
  <si>
    <t>Braun</t>
  </si>
  <si>
    <t xml:space="preserve"> entspricht USA-zentral/Great Lakes, Chicago, bis in den Süden ~ New Orleans </t>
  </si>
  <si>
    <t>Blau</t>
  </si>
  <si>
    <t xml:space="preserve"> entspricht USA-Nordost </t>
  </si>
  <si>
    <t>Schwarz</t>
  </si>
  <si>
    <t xml:space="preserve"> entspricht USA-Südost </t>
  </si>
  <si>
    <t>Rot</t>
  </si>
  <si>
    <t xml:space="preserve"> entspricht Kanada</t>
  </si>
  <si>
    <t xml:space="preserve">  </t>
  </si>
  <si>
    <t>Load</t>
  </si>
  <si>
    <t>Yellow / Gelb</t>
  </si>
  <si>
    <t>Green / Grün</t>
  </si>
  <si>
    <t>Brown / Braun</t>
  </si>
  <si>
    <t>Black / Schwarz</t>
  </si>
  <si>
    <t>Blue / Blau</t>
  </si>
  <si>
    <t>Red / Rot</t>
  </si>
  <si>
    <t>Diamond Valley</t>
  </si>
  <si>
    <t>Angeforderte Ladung</t>
  </si>
  <si>
    <t>Beispiele</t>
  </si>
  <si>
    <t>Angeforderter Leerwagen</t>
  </si>
  <si>
    <t>Versender Spot</t>
  </si>
  <si>
    <t>In jedem Fall muß AAR typ und Besitzer / Town/modul angegeben werden.</t>
  </si>
  <si>
    <t>Das Unternehmen fordert Waren an - beladene Wagen. Du füllst die gelben Felder aus und druckst die Seite Frachanforderung.</t>
  </si>
  <si>
    <t>XM</t>
  </si>
  <si>
    <t>Bakery</t>
  </si>
  <si>
    <t>Bagels</t>
  </si>
  <si>
    <t xml:space="preserve">Das Unternehmen vesendet Waren - dazu braucht es einen Leerwagen! Du füllst Lading und die grünen Felder aus und </t>
  </si>
  <si>
    <t>Flour</t>
  </si>
  <si>
    <t xml:space="preserve">druckst mty car order auf die Vorderseite und Fracht Versand auf die Rückseite. </t>
  </si>
  <si>
    <t>Um die Längsachse drehen für den Druck von "Fracht Versand".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</si>
</sst>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vertical="center" textRotation="90"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5" xfId="0" applyFont="1" applyBorder="1" applyAlignment="1">
      <alignment horizontal="center" vertical="center" textRotation="90"/>
    </xf>
    <xf numFmtId="0" fontId="0" fillId="0" borderId="3" xfId="0" applyBorder="1" applyAlignment="1">
      <alignment textRotation="180"/>
    </xf>
    <xf numFmtId="0" fontId="0" fillId="0" borderId="2" xfId="0" applyBorder="1" applyAlignment="1">
      <alignment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textRotation="180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8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8" fillId="12" borderId="5" xfId="0" applyFont="1" applyFill="1" applyBorder="1" applyAlignment="1">
      <alignment horizontal="center" vertical="center" textRotation="90"/>
    </xf>
    <xf numFmtId="0" fontId="0" fillId="12" borderId="3" xfId="0" applyFill="1" applyBorder="1" applyAlignment="1">
      <alignment/>
    </xf>
    <xf numFmtId="0" fontId="0" fillId="12" borderId="3" xfId="0" applyFill="1" applyBorder="1" applyAlignment="1">
      <alignment textRotation="180"/>
    </xf>
    <xf numFmtId="0" fontId="0" fillId="12" borderId="1" xfId="0" applyFill="1" applyBorder="1" applyAlignment="1">
      <alignment/>
    </xf>
    <xf numFmtId="0" fontId="1" fillId="12" borderId="2" xfId="0" applyFont="1" applyFill="1" applyBorder="1" applyAlignment="1">
      <alignment horizontal="center" vertical="center" textRotation="90"/>
    </xf>
    <xf numFmtId="0" fontId="11" fillId="12" borderId="2" xfId="0" applyFont="1" applyFill="1" applyBorder="1" applyAlignment="1">
      <alignment vertical="center" textRotation="90"/>
    </xf>
    <xf numFmtId="0" fontId="9" fillId="12" borderId="2" xfId="0" applyFont="1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2" xfId="0" applyFill="1" applyBorder="1" applyAlignment="1">
      <alignment textRotation="180"/>
    </xf>
    <xf numFmtId="0" fontId="16" fillId="8" borderId="0" xfId="0" applyFont="1" applyFill="1" applyAlignment="1">
      <alignment horizontal="center"/>
    </xf>
    <xf numFmtId="0" fontId="0" fillId="13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16" fillId="13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textRotation="90"/>
    </xf>
    <xf numFmtId="0" fontId="0" fillId="0" borderId="9" xfId="0" applyFont="1" applyBorder="1" applyAlignment="1">
      <alignment horizontal="center" textRotation="90"/>
    </xf>
    <xf numFmtId="0" fontId="18" fillId="0" borderId="3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0" fontId="16" fillId="7" borderId="2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 vertical="center" textRotation="90"/>
    </xf>
    <xf numFmtId="0" fontId="5" fillId="12" borderId="3" xfId="0" applyFont="1" applyFill="1" applyBorder="1" applyAlignment="1">
      <alignment horizontal="center" vertical="center" textRotation="90"/>
    </xf>
    <xf numFmtId="0" fontId="5" fillId="12" borderId="0" xfId="0" applyFont="1" applyFill="1" applyBorder="1" applyAlignment="1">
      <alignment horizontal="center" vertical="center" textRotation="90"/>
    </xf>
    <xf numFmtId="0" fontId="5" fillId="12" borderId="2" xfId="0" applyFont="1" applyFill="1" applyBorder="1" applyAlignment="1">
      <alignment horizontal="center" vertical="center" textRotation="90"/>
    </xf>
    <xf numFmtId="0" fontId="14" fillId="12" borderId="3" xfId="0" applyFont="1" applyFill="1" applyBorder="1" applyAlignment="1">
      <alignment horizontal="center" vertical="center" textRotation="90"/>
    </xf>
    <xf numFmtId="0" fontId="14" fillId="12" borderId="0" xfId="0" applyFont="1" applyFill="1" applyBorder="1" applyAlignment="1">
      <alignment horizontal="center" vertical="center" textRotation="90"/>
    </xf>
    <xf numFmtId="0" fontId="11" fillId="12" borderId="3" xfId="0" applyFont="1" applyFill="1" applyBorder="1" applyAlignment="1">
      <alignment horizontal="center" vertical="center" textRotation="90"/>
    </xf>
    <xf numFmtId="0" fontId="11" fillId="12" borderId="0" xfId="0" applyFont="1" applyFill="1" applyBorder="1" applyAlignment="1">
      <alignment horizontal="center" vertical="center" textRotation="90"/>
    </xf>
    <xf numFmtId="0" fontId="0" fillId="12" borderId="0" xfId="0" applyFill="1" applyBorder="1" applyAlignment="1">
      <alignment textRotation="90"/>
    </xf>
    <xf numFmtId="0" fontId="0" fillId="12" borderId="0" xfId="0" applyFill="1" applyBorder="1" applyAlignment="1">
      <alignment textRotation="180"/>
    </xf>
    <xf numFmtId="0" fontId="18" fillId="12" borderId="3" xfId="0" applyFont="1" applyFill="1" applyBorder="1" applyAlignment="1">
      <alignment horizontal="center" vertical="center" textRotation="90"/>
    </xf>
    <xf numFmtId="0" fontId="18" fillId="12" borderId="0" xfId="0" applyFont="1" applyFill="1" applyBorder="1" applyAlignment="1">
      <alignment horizontal="center" vertical="center" textRotation="90"/>
    </xf>
    <xf numFmtId="0" fontId="14" fillId="12" borderId="1" xfId="0" applyFont="1" applyFill="1" applyBorder="1" applyAlignment="1">
      <alignment horizontal="center" textRotation="90"/>
    </xf>
    <xf numFmtId="0" fontId="14" fillId="12" borderId="9" xfId="0" applyFont="1" applyFill="1" applyBorder="1" applyAlignment="1">
      <alignment horizont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0" xfId="0" applyFont="1" applyFill="1" applyBorder="1" applyAlignment="1">
      <alignment horizontal="center" vertical="center" textRotation="90"/>
    </xf>
    <xf numFmtId="0" fontId="7" fillId="12" borderId="7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 vertical="center" textRotation="90"/>
    </xf>
    <xf numFmtId="0" fontId="19" fillId="10" borderId="3" xfId="0" applyFont="1" applyFill="1" applyBorder="1" applyAlignment="1">
      <alignment horizontal="center" vertical="center" textRotation="90"/>
    </xf>
    <xf numFmtId="0" fontId="19" fillId="10" borderId="0" xfId="0" applyFont="1" applyFill="1" applyBorder="1" applyAlignment="1">
      <alignment horizontal="center" vertical="center" textRotation="90"/>
    </xf>
    <xf numFmtId="0" fontId="19" fillId="8" borderId="3" xfId="0" applyFont="1" applyFill="1" applyBorder="1" applyAlignment="1">
      <alignment horizontal="center" vertical="center" textRotation="90"/>
    </xf>
    <xf numFmtId="0" fontId="19" fillId="8" borderId="0" xfId="0" applyFont="1" applyFill="1" applyBorder="1" applyAlignment="1">
      <alignment horizontal="center" vertical="center" textRotation="90"/>
    </xf>
    <xf numFmtId="0" fontId="19" fillId="4" borderId="3" xfId="0" applyFont="1" applyFill="1" applyBorder="1" applyAlignment="1">
      <alignment horizontal="center" vertical="center" textRotation="90"/>
    </xf>
    <xf numFmtId="0" fontId="19" fillId="4" borderId="0" xfId="0" applyFont="1" applyFill="1" applyBorder="1" applyAlignment="1">
      <alignment horizontal="center" vertical="center" textRotation="90"/>
    </xf>
    <xf numFmtId="0" fontId="18" fillId="9" borderId="3" xfId="0" applyFont="1" applyFill="1" applyBorder="1" applyAlignment="1">
      <alignment horizontal="center" vertical="center" textRotation="90"/>
    </xf>
    <xf numFmtId="0" fontId="18" fillId="9" borderId="0" xfId="0" applyFont="1" applyFill="1" applyBorder="1" applyAlignment="1">
      <alignment horizontal="center" vertical="center" textRotation="90"/>
    </xf>
    <xf numFmtId="0" fontId="19" fillId="11" borderId="3" xfId="0" applyFont="1" applyFill="1" applyBorder="1" applyAlignment="1">
      <alignment horizontal="center" vertical="center" textRotation="90"/>
    </xf>
    <xf numFmtId="0" fontId="19" fillId="11" borderId="0" xfId="0" applyFont="1" applyFill="1" applyBorder="1" applyAlignment="1">
      <alignment horizontal="center" vertical="center" textRotation="90"/>
    </xf>
    <xf numFmtId="0" fontId="18" fillId="5" borderId="3" xfId="0" applyFont="1" applyFill="1" applyBorder="1" applyAlignment="1">
      <alignment horizontal="center" vertical="center" textRotation="90"/>
    </xf>
    <xf numFmtId="0" fontId="18" fillId="5" borderId="0" xfId="0" applyFont="1" applyFill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workbookViewId="0" topLeftCell="A1">
      <selection activeCell="B13" sqref="B13:B15"/>
    </sheetView>
  </sheetViews>
  <sheetFormatPr defaultColWidth="11.421875" defaultRowHeight="12.75"/>
  <cols>
    <col min="1" max="1" width="3.7109375" style="2" customWidth="1"/>
    <col min="2" max="2" width="2.7109375" style="1" customWidth="1"/>
    <col min="3" max="3" width="2.28125" style="4" customWidth="1"/>
    <col min="4" max="4" width="3.7109375" style="8" customWidth="1"/>
    <col min="5" max="5" width="1.7109375" style="9" customWidth="1"/>
    <col min="6" max="6" width="2.421875" style="1" customWidth="1"/>
    <col min="7" max="7" width="2.7109375" style="2" customWidth="1"/>
    <col min="8" max="8" width="2.7109375" style="24" customWidth="1"/>
    <col min="9" max="9" width="2.421875" style="0" customWidth="1"/>
    <col min="10" max="10" width="1.7109375" style="10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0" customWidth="1"/>
    <col min="15" max="15" width="3.7109375" style="2" customWidth="1"/>
    <col min="16" max="16" width="2.7109375" style="1" customWidth="1"/>
    <col min="17" max="17" width="2.28125" style="4" customWidth="1"/>
    <col min="18" max="18" width="3.7109375" style="8" customWidth="1"/>
    <col min="19" max="19" width="1.7109375" style="19" customWidth="1"/>
    <col min="20" max="20" width="2.421875" style="1" customWidth="1"/>
    <col min="21" max="21" width="2.7109375" style="2" customWidth="1"/>
    <col min="22" max="22" width="2.7109375" style="24" customWidth="1"/>
    <col min="23" max="23" width="2.421875" style="0" customWidth="1"/>
    <col min="24" max="24" width="1.7109375" style="20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0" customWidth="1"/>
    <col min="29" max="29" width="3.7109375" style="2" customWidth="1"/>
    <col min="30" max="30" width="2.7109375" style="1" customWidth="1"/>
    <col min="31" max="31" width="2.28125" style="4" customWidth="1"/>
    <col min="32" max="32" width="3.7109375" style="8" customWidth="1"/>
    <col min="33" max="33" width="1.7109375" style="19" customWidth="1"/>
    <col min="34" max="34" width="2.421875" style="1" customWidth="1"/>
    <col min="35" max="35" width="2.7109375" style="25" customWidth="1"/>
    <col min="36" max="36" width="2.7109375" style="1" customWidth="1"/>
    <col min="37" max="37" width="2.421875" style="0" customWidth="1"/>
    <col min="38" max="38" width="1.7109375" style="20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0" customWidth="1"/>
    <col min="43" max="43" width="6.421875" style="0" customWidth="1"/>
  </cols>
  <sheetData>
    <row r="1" spans="1:42" ht="24.75" customHeight="1">
      <c r="A1" s="21"/>
      <c r="B1" s="121" t="str">
        <f>IF(ISERROR(MATCH(Frachtsatz1,waybilldata!$A:$A,0)),"",VLOOKUP(Frachtsatz1,waybilldata!$A:$P,4))</f>
        <v>Diamond Valley</v>
      </c>
      <c r="C1" s="113" t="str">
        <f>IF(ISERROR(MATCH(Frachtsatz1,waybilldata!$A:$A,0)),"",VLOOKUP(Frachtsatz1,waybilldata!$A:$P,5))</f>
        <v>Bakery</v>
      </c>
      <c r="D1" s="117" t="s">
        <v>12</v>
      </c>
      <c r="E1" s="115" t="s">
        <v>12</v>
      </c>
      <c r="F1" s="108" t="str">
        <f>IF(ISERROR(MATCH(Frachtsatz1,waybilldata!$A:$A,0)),"",VLOOKUP(Frachtsatz1,waybilldata!$A:$P,6))</f>
        <v>Flour</v>
      </c>
      <c r="G1" s="7"/>
      <c r="H1" s="22"/>
      <c r="I1" s="7"/>
      <c r="J1" s="22"/>
      <c r="K1" s="7"/>
      <c r="L1" s="22"/>
      <c r="M1" s="7"/>
      <c r="N1" s="105" t="str">
        <f>IF(ISERROR(MATCH(Frachtsatz1,waybilldata!$A:$A,0)),"",VLOOKUP(Frachtsatz1,waybilldata!$A:$P,3))</f>
        <v>Diamond Valley</v>
      </c>
      <c r="O1" s="21"/>
      <c r="P1" s="121" t="str">
        <f>IF(ISERROR(MATCH(Frachtsatz2,waybilldata!$A:$A,0)),"",VLOOKUP(Frachtsatz2,waybilldata!$A:$P,4))</f>
        <v> </v>
      </c>
      <c r="Q1" s="113" t="str">
        <f>IF(ISERROR(MATCH(Frachtsatz2,waybilldata!$A:$A,0)),"",VLOOKUP(Frachtsatz2,waybilldata!$A:$P,5))</f>
        <v> </v>
      </c>
      <c r="R1" s="117" t="s">
        <v>30</v>
      </c>
      <c r="S1" s="115" t="s">
        <v>12</v>
      </c>
      <c r="T1" s="108" t="str">
        <f>IF(ISERROR(MATCH(Frachtsatz2,waybilldata!$A:$A,0)),"",VLOOKUP(Frachtsatz2,waybilldata!$A:$P,6))</f>
        <v>Bagels</v>
      </c>
      <c r="U1" s="7"/>
      <c r="V1" s="22"/>
      <c r="W1" s="7"/>
      <c r="X1" s="22"/>
      <c r="Y1" s="7"/>
      <c r="Z1" s="22"/>
      <c r="AA1" s="7"/>
      <c r="AB1" s="105" t="str">
        <f>IF(ISERROR(MATCH(Frachtsatz2,waybilldata!$A:$A,0)),"",VLOOKUP(Frachtsatz2,waybilldata!$A:$P,3))</f>
        <v>Diamond Valley</v>
      </c>
      <c r="AC1" s="21"/>
      <c r="AD1" s="121">
        <f>IF(ISERROR(MATCH(Frachtsatz3,waybilldata!$A:$A,0)),"",VLOOKUP(Frachtsatz3,waybilldata!$A:$P,4))</f>
      </c>
      <c r="AE1" s="113">
        <f>IF(ISERROR(MATCH(Frachtsatz3,waybilldata!$A:$A,0)),"",VLOOKUP(Frachtsatz3,waybilldata!$A:$P,5))</f>
      </c>
      <c r="AF1" s="117" t="s">
        <v>12</v>
      </c>
      <c r="AG1" s="115" t="s">
        <v>12</v>
      </c>
      <c r="AH1" s="108">
        <f>IF(ISERROR(MATCH(Frachtsatz3,waybilldata!$A:$A,0)),"",VLOOKUP(Frachtsatz3,waybilldata!$A:$P,6))</f>
      </c>
      <c r="AI1" s="7"/>
      <c r="AJ1" s="22"/>
      <c r="AK1" s="7"/>
      <c r="AL1" s="22"/>
      <c r="AM1" s="7"/>
      <c r="AN1" s="22"/>
      <c r="AO1" s="7"/>
      <c r="AP1" s="105">
        <f>IF(ISERROR(MATCH(Frachtsatz3,waybilldata!$A:$A,0)),"",VLOOKUP(Frachtsatz3,waybilldata!$A:$P,3))</f>
      </c>
    </row>
    <row r="2" spans="1:42" ht="42.75" customHeight="1">
      <c r="A2" s="3"/>
      <c r="B2" s="122"/>
      <c r="C2" s="114"/>
      <c r="D2" s="118"/>
      <c r="E2" s="116"/>
      <c r="F2" s="109"/>
      <c r="G2" s="110"/>
      <c r="H2" s="111"/>
      <c r="I2" s="110"/>
      <c r="J2" s="111"/>
      <c r="K2" s="110"/>
      <c r="L2" s="112" t="s">
        <v>10</v>
      </c>
      <c r="M2" s="112" t="s">
        <v>11</v>
      </c>
      <c r="N2" s="106"/>
      <c r="O2" s="3"/>
      <c r="P2" s="122"/>
      <c r="Q2" s="114"/>
      <c r="R2" s="118"/>
      <c r="S2" s="116"/>
      <c r="T2" s="109"/>
      <c r="U2" s="110"/>
      <c r="V2" s="111"/>
      <c r="W2" s="110"/>
      <c r="X2" s="111"/>
      <c r="Y2" s="110"/>
      <c r="Z2" s="112" t="s">
        <v>10</v>
      </c>
      <c r="AA2" s="112" t="s">
        <v>11</v>
      </c>
      <c r="AB2" s="106"/>
      <c r="AC2" s="3"/>
      <c r="AD2" s="122"/>
      <c r="AE2" s="114"/>
      <c r="AF2" s="118"/>
      <c r="AG2" s="116"/>
      <c r="AH2" s="109"/>
      <c r="AI2" s="110"/>
      <c r="AJ2" s="111"/>
      <c r="AK2" s="110"/>
      <c r="AL2" s="111"/>
      <c r="AM2" s="110"/>
      <c r="AN2" s="112" t="s">
        <v>10</v>
      </c>
      <c r="AO2" s="112" t="s">
        <v>11</v>
      </c>
      <c r="AP2" s="106"/>
    </row>
    <row r="3" spans="1:42" ht="42.75" customHeight="1">
      <c r="A3" s="119" t="str">
        <f>IF(ISERROR(MATCH(Frachtsatz1,waybilldata!$A:$A,0)),"",VLOOKUP(Frachtsatz1,waybilldata!$A:$P,2))</f>
        <v>XM</v>
      </c>
      <c r="B3" s="122"/>
      <c r="C3" s="114"/>
      <c r="D3" s="118"/>
      <c r="E3" s="116"/>
      <c r="F3" s="109"/>
      <c r="G3" s="110"/>
      <c r="H3" s="111"/>
      <c r="I3" s="110"/>
      <c r="J3" s="111"/>
      <c r="K3" s="110"/>
      <c r="L3" s="112"/>
      <c r="M3" s="112"/>
      <c r="N3" s="106"/>
      <c r="O3" s="119" t="str">
        <f>IF(ISERROR(MATCH(Frachtsatz2,waybilldata!$A:$A,0)),"",VLOOKUP(Frachtsatz2,waybilldata!$A:$P,2))</f>
        <v>XM</v>
      </c>
      <c r="P3" s="122"/>
      <c r="Q3" s="114"/>
      <c r="R3" s="118"/>
      <c r="S3" s="116"/>
      <c r="T3" s="109"/>
      <c r="U3" s="110"/>
      <c r="V3" s="111"/>
      <c r="W3" s="110"/>
      <c r="X3" s="111"/>
      <c r="Y3" s="110"/>
      <c r="Z3" s="112"/>
      <c r="AA3" s="112"/>
      <c r="AB3" s="106"/>
      <c r="AC3" s="119">
        <f>IF(ISERROR(MATCH(Frachtsatz3,waybilldata!$A:$A,0)),"",VLOOKUP(Frachtsatz3,waybilldata!$A:$P,2))</f>
      </c>
      <c r="AD3" s="122"/>
      <c r="AE3" s="114"/>
      <c r="AF3" s="118"/>
      <c r="AG3" s="116"/>
      <c r="AH3" s="109"/>
      <c r="AI3" s="110"/>
      <c r="AJ3" s="111"/>
      <c r="AK3" s="110"/>
      <c r="AL3" s="111"/>
      <c r="AM3" s="110"/>
      <c r="AN3" s="112"/>
      <c r="AO3" s="112"/>
      <c r="AP3" s="106"/>
    </row>
    <row r="4" spans="1:42" ht="24.75" customHeight="1">
      <c r="A4" s="120"/>
      <c r="B4" s="11" t="s">
        <v>0</v>
      </c>
      <c r="C4" s="5"/>
      <c r="D4" s="12" t="s">
        <v>2</v>
      </c>
      <c r="E4" s="13"/>
      <c r="F4" s="14" t="s">
        <v>1</v>
      </c>
      <c r="G4" s="5"/>
      <c r="H4" s="23"/>
      <c r="I4" s="5"/>
      <c r="J4" s="23"/>
      <c r="K4" s="5"/>
      <c r="L4" s="23"/>
      <c r="M4" s="5"/>
      <c r="N4" s="107"/>
      <c r="O4" s="120"/>
      <c r="P4" s="11" t="s">
        <v>0</v>
      </c>
      <c r="Q4" s="5"/>
      <c r="R4" s="12" t="s">
        <v>2</v>
      </c>
      <c r="S4" s="13"/>
      <c r="T4" s="14" t="s">
        <v>1</v>
      </c>
      <c r="U4" s="5"/>
      <c r="V4" s="23"/>
      <c r="W4" s="5"/>
      <c r="X4" s="23"/>
      <c r="Y4" s="5"/>
      <c r="Z4" s="23"/>
      <c r="AA4" s="5"/>
      <c r="AB4" s="107"/>
      <c r="AC4" s="120"/>
      <c r="AD4" s="11" t="s">
        <v>0</v>
      </c>
      <c r="AE4" s="5"/>
      <c r="AF4" s="12" t="s">
        <v>2</v>
      </c>
      <c r="AG4" s="13"/>
      <c r="AH4" s="14" t="s">
        <v>1</v>
      </c>
      <c r="AI4" s="5"/>
      <c r="AJ4" s="23"/>
      <c r="AK4" s="5"/>
      <c r="AL4" s="23"/>
      <c r="AM4" s="5"/>
      <c r="AN4" s="23"/>
      <c r="AO4" s="4"/>
      <c r="AP4" s="107"/>
    </row>
    <row r="5" spans="1:42" ht="24.75" customHeight="1">
      <c r="A5" s="21"/>
      <c r="B5" s="121">
        <f>IF(ISERROR(MATCH(Frachtsatz4,waybilldata!$A:$A,0)),"",VLOOKUP(Frachtsatz4,waybilldata!$A:$P,4))</f>
      </c>
      <c r="C5" s="113">
        <f>IF(ISERROR(MATCH(Frachtsatz4,waybilldata!$A:$A,0)),"",VLOOKUP(Frachtsatz4,waybilldata!$A:$P,5))</f>
      </c>
      <c r="D5" s="117" t="s">
        <v>12</v>
      </c>
      <c r="E5" s="115" t="s">
        <v>12</v>
      </c>
      <c r="F5" s="108">
        <f>IF(ISERROR(MATCH(Frachtsatz4,waybilldata!$A:$A,0)),"",VLOOKUP(Frachtsatz4,waybilldata!$A:$P,6))</f>
      </c>
      <c r="G5" s="7"/>
      <c r="H5" s="22"/>
      <c r="I5" s="7"/>
      <c r="J5" s="22"/>
      <c r="K5" s="7"/>
      <c r="L5" s="22"/>
      <c r="M5" s="7"/>
      <c r="N5" s="105">
        <f>IF(ISERROR(MATCH(Frachtsatz4,waybilldata!$A:$A,0)),"",VLOOKUP(Frachtsatz4,waybilldata!$A:$P,3))</f>
      </c>
      <c r="O5" s="21"/>
      <c r="P5" s="121">
        <f>IF(ISERROR(MATCH(Frachtsatz5,waybilldata!$A:$A,0)),"",VLOOKUP(Frachtsatz5,waybilldata!$A:$P,4))</f>
      </c>
      <c r="Q5" s="113">
        <f>IF(ISERROR(MATCH(Frachtsatz5,waybilldata!$A:$A,0)),"",VLOOKUP(Frachtsatz5,waybilldata!$A:$P,5))</f>
      </c>
      <c r="R5" s="117" t="s">
        <v>12</v>
      </c>
      <c r="S5" s="115" t="s">
        <v>12</v>
      </c>
      <c r="T5" s="108">
        <f>IF(ISERROR(MATCH(Frachtsatz5,waybilldata!$A:$A,0)),"",VLOOKUP(Frachtsatz5,waybilldata!$A:$P,6))</f>
      </c>
      <c r="U5" s="7"/>
      <c r="V5" s="22"/>
      <c r="W5" s="7"/>
      <c r="X5" s="22"/>
      <c r="Y5" s="7"/>
      <c r="Z5" s="22"/>
      <c r="AA5" s="7"/>
      <c r="AB5" s="105">
        <f>IF(ISERROR(MATCH(Frachtsatz5,waybilldata!$A:$A,0)),"",VLOOKUP(Frachtsatz5,waybilldata!$A:$P,3))</f>
      </c>
      <c r="AC5" s="21"/>
      <c r="AD5" s="121">
        <f>IF(ISERROR(MATCH(Frachtsatz6,waybilldata!$A:$A,0)),"",VLOOKUP(Frachtsatz6,waybilldata!$A:$P,4))</f>
      </c>
      <c r="AE5" s="113">
        <f>IF(ISERROR(MATCH(Frachtsatz6,waybilldata!$A:$A,0)),"",VLOOKUP(Frachtsatz6,waybilldata!$A:$P,5))</f>
      </c>
      <c r="AF5" s="117" t="s">
        <v>12</v>
      </c>
      <c r="AG5" s="115" t="s">
        <v>12</v>
      </c>
      <c r="AH5" s="108">
        <f>IF(ISERROR(MATCH(Frachtsatz6,waybilldata!$A:$A,0)),"",VLOOKUP(Frachtsatz6,waybilldata!$A:$P,6))</f>
      </c>
      <c r="AI5" s="7"/>
      <c r="AJ5" s="22"/>
      <c r="AK5" s="7"/>
      <c r="AL5" s="22"/>
      <c r="AM5" s="7"/>
      <c r="AN5" s="22"/>
      <c r="AO5" s="7"/>
      <c r="AP5" s="105">
        <f>IF(ISERROR(MATCH(Frachtsatz6,waybilldata!$A:$A,0)),"",VLOOKUP(Frachtsatz6,waybilldata!$A:$P,3))</f>
      </c>
    </row>
    <row r="6" spans="1:42" ht="42.75" customHeight="1">
      <c r="A6" s="3"/>
      <c r="B6" s="122"/>
      <c r="C6" s="114"/>
      <c r="D6" s="118"/>
      <c r="E6" s="116"/>
      <c r="F6" s="109"/>
      <c r="G6" s="110"/>
      <c r="H6" s="111"/>
      <c r="I6" s="110"/>
      <c r="J6" s="111"/>
      <c r="K6" s="110"/>
      <c r="L6" s="112" t="s">
        <v>10</v>
      </c>
      <c r="M6" s="112" t="s">
        <v>11</v>
      </c>
      <c r="N6" s="106"/>
      <c r="O6" s="3"/>
      <c r="P6" s="122"/>
      <c r="Q6" s="114"/>
      <c r="R6" s="118"/>
      <c r="S6" s="116"/>
      <c r="T6" s="109"/>
      <c r="U6" s="110"/>
      <c r="V6" s="111"/>
      <c r="W6" s="110"/>
      <c r="X6" s="111"/>
      <c r="Y6" s="110"/>
      <c r="Z6" s="112" t="s">
        <v>10</v>
      </c>
      <c r="AA6" s="112" t="s">
        <v>11</v>
      </c>
      <c r="AB6" s="106"/>
      <c r="AC6" s="3"/>
      <c r="AD6" s="122"/>
      <c r="AE6" s="114"/>
      <c r="AF6" s="118"/>
      <c r="AG6" s="116"/>
      <c r="AH6" s="109"/>
      <c r="AI6" s="110"/>
      <c r="AJ6" s="111"/>
      <c r="AK6" s="110"/>
      <c r="AL6" s="111"/>
      <c r="AM6" s="110"/>
      <c r="AN6" s="112" t="s">
        <v>10</v>
      </c>
      <c r="AO6" s="112" t="s">
        <v>11</v>
      </c>
      <c r="AP6" s="106"/>
    </row>
    <row r="7" spans="1:42" ht="42.75" customHeight="1">
      <c r="A7" s="119">
        <f>IF(ISERROR(MATCH(Frachtsatz4,waybilldata!$A:$A,0)),"",VLOOKUP(Frachtsatz4,waybilldata!$A:$P,2))</f>
      </c>
      <c r="B7" s="122"/>
      <c r="C7" s="114"/>
      <c r="D7" s="118"/>
      <c r="E7" s="116"/>
      <c r="F7" s="109"/>
      <c r="G7" s="110"/>
      <c r="H7" s="111"/>
      <c r="I7" s="110"/>
      <c r="J7" s="111"/>
      <c r="K7" s="110"/>
      <c r="L7" s="112"/>
      <c r="M7" s="112"/>
      <c r="N7" s="106"/>
      <c r="O7" s="119">
        <f>IF(ISERROR(MATCH(Frachtsatz5,waybilldata!$A:$A,0)),"",VLOOKUP(Frachtsatz5,waybilldata!$A:$P,2))</f>
      </c>
      <c r="P7" s="122"/>
      <c r="Q7" s="114"/>
      <c r="R7" s="118"/>
      <c r="S7" s="116"/>
      <c r="T7" s="109"/>
      <c r="U7" s="110"/>
      <c r="V7" s="111"/>
      <c r="W7" s="110"/>
      <c r="X7" s="111"/>
      <c r="Y7" s="110"/>
      <c r="Z7" s="112"/>
      <c r="AA7" s="112"/>
      <c r="AB7" s="106"/>
      <c r="AC7" s="119">
        <f>IF(ISERROR(MATCH(Frachtsatz6,waybilldata!$A:$A,0)),"",VLOOKUP(Frachtsatz6,waybilldata!$A:$P,2))</f>
      </c>
      <c r="AD7" s="122"/>
      <c r="AE7" s="114"/>
      <c r="AF7" s="118"/>
      <c r="AG7" s="116"/>
      <c r="AH7" s="109"/>
      <c r="AI7" s="110"/>
      <c r="AJ7" s="111"/>
      <c r="AK7" s="110"/>
      <c r="AL7" s="111"/>
      <c r="AM7" s="110"/>
      <c r="AN7" s="112"/>
      <c r="AO7" s="112"/>
      <c r="AP7" s="106"/>
    </row>
    <row r="8" spans="1:42" ht="24.75" customHeight="1">
      <c r="A8" s="120"/>
      <c r="B8" s="11" t="s">
        <v>0</v>
      </c>
      <c r="C8" s="5"/>
      <c r="D8" s="12" t="s">
        <v>2</v>
      </c>
      <c r="E8" s="13"/>
      <c r="F8" s="14" t="s">
        <v>1</v>
      </c>
      <c r="G8" s="5"/>
      <c r="H8" s="23"/>
      <c r="I8" s="5"/>
      <c r="J8" s="23"/>
      <c r="K8" s="5"/>
      <c r="L8" s="23"/>
      <c r="M8" s="5"/>
      <c r="N8" s="107"/>
      <c r="O8" s="120"/>
      <c r="P8" s="11" t="s">
        <v>0</v>
      </c>
      <c r="Q8" s="5"/>
      <c r="R8" s="12" t="s">
        <v>2</v>
      </c>
      <c r="S8" s="13"/>
      <c r="T8" s="14" t="s">
        <v>1</v>
      </c>
      <c r="U8" s="5"/>
      <c r="V8" s="23"/>
      <c r="W8" s="5"/>
      <c r="X8" s="23"/>
      <c r="Y8" s="5"/>
      <c r="Z8" s="23"/>
      <c r="AA8" s="5"/>
      <c r="AB8" s="107"/>
      <c r="AC8" s="120"/>
      <c r="AD8" s="11" t="s">
        <v>0</v>
      </c>
      <c r="AE8" s="5"/>
      <c r="AF8" s="12" t="s">
        <v>2</v>
      </c>
      <c r="AG8" s="13"/>
      <c r="AH8" s="14" t="s">
        <v>1</v>
      </c>
      <c r="AI8" s="5"/>
      <c r="AJ8" s="23"/>
      <c r="AK8" s="5"/>
      <c r="AL8" s="23"/>
      <c r="AM8" s="5"/>
      <c r="AN8" s="23"/>
      <c r="AO8" s="5"/>
      <c r="AP8" s="107"/>
    </row>
    <row r="9" spans="1:42" ht="24.75" customHeight="1">
      <c r="A9" s="21"/>
      <c r="B9" s="121">
        <f>IF(ISERROR(MATCH(Frachtsatz7,waybilldata!$A:$A,0)),"",VLOOKUP(Frachtsatz7,waybilldata!$A:$P,4))</f>
      </c>
      <c r="C9" s="113">
        <f>IF(ISERROR(MATCH(Frachtsatz7,waybilldata!$A:$A,0)),"",VLOOKUP(Frachtsatz7,waybilldata!$A:$P,5))</f>
      </c>
      <c r="D9" s="117" t="s">
        <v>12</v>
      </c>
      <c r="E9" s="115" t="s">
        <v>12</v>
      </c>
      <c r="F9" s="108">
        <f>IF(ISERROR(MATCH(Frachtsatz7,waybilldata!$A:$A,0)),"",VLOOKUP(Frachtsatz7,waybilldata!$A:$P,6))</f>
      </c>
      <c r="G9" s="7"/>
      <c r="H9" s="22"/>
      <c r="I9" s="7"/>
      <c r="J9" s="22"/>
      <c r="K9" s="7"/>
      <c r="L9" s="22"/>
      <c r="M9" s="7"/>
      <c r="N9" s="105">
        <f>IF(ISERROR(MATCH(Frachtsatz7,waybilldata!$A:$A,0)),"",VLOOKUP(Frachtsatz7,waybilldata!$A:$P,3))</f>
      </c>
      <c r="O9" s="21"/>
      <c r="P9" s="121">
        <f>IF(ISERROR(MATCH(Frachtsatz8,waybilldata!$A:$A,0)),"",VLOOKUP(Frachtsatz8,waybilldata!$A:$P,4))</f>
      </c>
      <c r="Q9" s="113">
        <f>IF(ISERROR(MATCH(Frachtsatz8,waybilldata!$A:$A,0)),"",VLOOKUP(Frachtsatz8,waybilldata!$A:$P,5))</f>
      </c>
      <c r="R9" s="117" t="s">
        <v>12</v>
      </c>
      <c r="S9" s="115" t="s">
        <v>12</v>
      </c>
      <c r="T9" s="108">
        <f>IF(ISERROR(MATCH(Frachtsatz8,waybilldata!$A:$A,0)),"",VLOOKUP(Frachtsatz8,waybilldata!$A:$P,6))</f>
      </c>
      <c r="U9" s="7"/>
      <c r="V9" s="22"/>
      <c r="W9" s="7"/>
      <c r="X9" s="22"/>
      <c r="Y9" s="7"/>
      <c r="Z9" s="22"/>
      <c r="AA9" s="7"/>
      <c r="AB9" s="105">
        <f>IF(ISERROR(MATCH(Frachtsatz8,waybilldata!$A:$A,0)),"",VLOOKUP(Frachtsatz8,waybilldata!$A:$P,3))</f>
      </c>
      <c r="AC9" s="21"/>
      <c r="AD9" s="121">
        <f>IF(ISERROR(MATCH(Frachtsatz9,waybilldata!$A:$A,0)),"",VLOOKUP(Frachtsatz9,waybilldata!$A:$P,4))</f>
      </c>
      <c r="AE9" s="113">
        <f>IF(ISERROR(MATCH(Frachtsatz9,waybilldata!$A:$A,0)),"",VLOOKUP(Frachtsatz9,waybilldata!$A:$P,5))</f>
      </c>
      <c r="AF9" s="117" t="s">
        <v>12</v>
      </c>
      <c r="AG9" s="115">
        <f>IF(ISERROR(MATCH(Frachtsatz9,waybilldata!$A:$A,0)),"",VLOOKUP(Frachtsatz9,waybilldata!$A:$P,4))</f>
      </c>
      <c r="AH9" s="108">
        <f>IF(ISERROR(MATCH(Frachtsatz9,waybilldata!$A:$A,0)),"",VLOOKUP(Frachtsatz9,waybilldata!$A:$P,6))</f>
      </c>
      <c r="AI9" s="7"/>
      <c r="AJ9" s="22"/>
      <c r="AK9" s="7"/>
      <c r="AL9" s="22"/>
      <c r="AM9" s="7"/>
      <c r="AN9" s="22"/>
      <c r="AO9" s="4"/>
      <c r="AP9" s="105">
        <f>IF(ISERROR(MATCH(Frachtsatz9,waybilldata!$A:$A,0)),"",VLOOKUP(Frachtsatz9,waybilldata!$A:$P,3))</f>
      </c>
    </row>
    <row r="10" spans="1:42" ht="42.75" customHeight="1">
      <c r="A10" s="3"/>
      <c r="B10" s="122"/>
      <c r="C10" s="114"/>
      <c r="D10" s="118"/>
      <c r="E10" s="116"/>
      <c r="F10" s="109"/>
      <c r="G10" s="110"/>
      <c r="H10" s="111"/>
      <c r="I10" s="110"/>
      <c r="J10" s="111"/>
      <c r="K10" s="110"/>
      <c r="L10" s="112" t="s">
        <v>10</v>
      </c>
      <c r="M10" s="112" t="s">
        <v>11</v>
      </c>
      <c r="N10" s="106"/>
      <c r="O10" s="3"/>
      <c r="P10" s="122"/>
      <c r="Q10" s="114"/>
      <c r="R10" s="118"/>
      <c r="S10" s="116"/>
      <c r="T10" s="109"/>
      <c r="U10" s="110"/>
      <c r="V10" s="111"/>
      <c r="W10" s="110"/>
      <c r="X10" s="111"/>
      <c r="Y10" s="110"/>
      <c r="Z10" s="112" t="s">
        <v>10</v>
      </c>
      <c r="AA10" s="112" t="s">
        <v>11</v>
      </c>
      <c r="AB10" s="106"/>
      <c r="AC10" s="3"/>
      <c r="AD10" s="122"/>
      <c r="AE10" s="114"/>
      <c r="AF10" s="118"/>
      <c r="AG10" s="116"/>
      <c r="AH10" s="109"/>
      <c r="AI10" s="110"/>
      <c r="AJ10" s="111"/>
      <c r="AK10" s="110"/>
      <c r="AL10" s="111"/>
      <c r="AM10" s="110"/>
      <c r="AN10" s="112" t="s">
        <v>10</v>
      </c>
      <c r="AO10" s="112" t="s">
        <v>11</v>
      </c>
      <c r="AP10" s="106"/>
    </row>
    <row r="11" spans="1:42" ht="42.75" customHeight="1">
      <c r="A11" s="119">
        <f>IF(ISERROR(MATCH(Frachtsatz7,waybilldata!$A:$A,0)),"",VLOOKUP(Frachtsatz7,waybilldata!$A:$P,2))</f>
      </c>
      <c r="B11" s="122"/>
      <c r="C11" s="114"/>
      <c r="D11" s="118"/>
      <c r="E11" s="116"/>
      <c r="F11" s="109"/>
      <c r="G11" s="110"/>
      <c r="H11" s="111"/>
      <c r="I11" s="110"/>
      <c r="J11" s="111"/>
      <c r="K11" s="110"/>
      <c r="L11" s="112"/>
      <c r="M11" s="112"/>
      <c r="N11" s="106"/>
      <c r="O11" s="119">
        <f>IF(ISERROR(MATCH(Frachtsatz8,waybilldata!$A:$A,0)),"",VLOOKUP(Frachtsatz8,waybilldata!$A:$P,2))</f>
      </c>
      <c r="P11" s="122"/>
      <c r="Q11" s="114"/>
      <c r="R11" s="118"/>
      <c r="S11" s="116"/>
      <c r="T11" s="109"/>
      <c r="U11" s="110"/>
      <c r="V11" s="111"/>
      <c r="W11" s="110"/>
      <c r="X11" s="111"/>
      <c r="Y11" s="110"/>
      <c r="Z11" s="112"/>
      <c r="AA11" s="112"/>
      <c r="AB11" s="106"/>
      <c r="AC11" s="119">
        <f>IF(ISERROR(MATCH(Frachtsatz9,waybilldata!$A:$A,0)),"",VLOOKUP(Frachtsatz9,waybilldata!$A:$P,2))</f>
      </c>
      <c r="AD11" s="122"/>
      <c r="AE11" s="114"/>
      <c r="AF11" s="118"/>
      <c r="AG11" s="116"/>
      <c r="AH11" s="109"/>
      <c r="AI11" s="110"/>
      <c r="AJ11" s="111"/>
      <c r="AK11" s="110"/>
      <c r="AL11" s="111"/>
      <c r="AM11" s="110"/>
      <c r="AN11" s="112"/>
      <c r="AO11" s="112"/>
      <c r="AP11" s="106"/>
    </row>
    <row r="12" spans="1:42" ht="24.75" customHeight="1">
      <c r="A12" s="120"/>
      <c r="B12" s="11" t="s">
        <v>0</v>
      </c>
      <c r="C12" s="5"/>
      <c r="D12" s="12" t="s">
        <v>2</v>
      </c>
      <c r="E12" s="13"/>
      <c r="F12" s="14" t="s">
        <v>1</v>
      </c>
      <c r="G12" s="5"/>
      <c r="H12" s="23"/>
      <c r="I12" s="5"/>
      <c r="J12" s="23"/>
      <c r="K12" s="5"/>
      <c r="L12" s="23"/>
      <c r="M12" s="5"/>
      <c r="N12" s="107"/>
      <c r="O12" s="120"/>
      <c r="P12" s="11" t="s">
        <v>0</v>
      </c>
      <c r="Q12" s="5"/>
      <c r="R12" s="12" t="s">
        <v>2</v>
      </c>
      <c r="S12" s="13"/>
      <c r="T12" s="14" t="s">
        <v>1</v>
      </c>
      <c r="U12" s="5"/>
      <c r="V12" s="23"/>
      <c r="W12" s="5"/>
      <c r="X12" s="23"/>
      <c r="Y12" s="5"/>
      <c r="Z12" s="23"/>
      <c r="AA12" s="5"/>
      <c r="AB12" s="107"/>
      <c r="AC12" s="120"/>
      <c r="AD12" s="11" t="s">
        <v>0</v>
      </c>
      <c r="AE12" s="5"/>
      <c r="AF12" s="12" t="s">
        <v>2</v>
      </c>
      <c r="AG12" s="13"/>
      <c r="AH12" s="14" t="s">
        <v>1</v>
      </c>
      <c r="AI12" s="5"/>
      <c r="AJ12" s="23"/>
      <c r="AK12" s="5"/>
      <c r="AL12" s="23"/>
      <c r="AM12" s="5"/>
      <c r="AN12" s="23"/>
      <c r="AO12" s="4"/>
      <c r="AP12" s="107"/>
    </row>
    <row r="13" spans="1:42" ht="24.75" customHeight="1">
      <c r="A13" s="21"/>
      <c r="B13" s="121">
        <f>IF(ISERROR(MATCH(Frachtsatz10,waybilldata!$A:$A,0)),"",VLOOKUP(Frachtsatz10,waybilldata!$A:$P,4))</f>
      </c>
      <c r="C13" s="113">
        <f>IF(ISERROR(MATCH(Frachtsatz10,waybilldata!$A:$A,0)),"",VLOOKUP(Frachtsatz10,waybilldata!$A:$P,5))</f>
      </c>
      <c r="D13" s="117" t="s">
        <v>12</v>
      </c>
      <c r="E13" s="115" t="s">
        <v>12</v>
      </c>
      <c r="F13" s="108">
        <f>IF(ISERROR(MATCH(Frachtsatz10,waybilldata!$A:$A,0)),"",VLOOKUP(Frachtsatz10,waybilldata!$A:$P,6))</f>
      </c>
      <c r="G13" s="7"/>
      <c r="H13" s="22"/>
      <c r="I13" s="7"/>
      <c r="J13" s="22"/>
      <c r="K13" s="7"/>
      <c r="L13" s="22"/>
      <c r="M13" s="7"/>
      <c r="N13" s="105">
        <f>IF(ISERROR(MATCH(Frachtsatz10,waybilldata!$A:$A,0)),"",VLOOKUP(Frachtsatz10,waybilldata!$A:$P,3))</f>
      </c>
      <c r="O13" s="21"/>
      <c r="P13" s="121">
        <f>IF(ISERROR(MATCH(Frachtsatz11,waybilldata!$A:$A,0)),"",VLOOKUP(Frachtsatz11,waybilldata!$A:$P,4))</f>
      </c>
      <c r="Q13" s="113">
        <f>IF(ISERROR(MATCH(Frachtsatz11,waybilldata!$A:$A,0)),"",VLOOKUP(Frachtsatz11,waybilldata!$A:$P,5))</f>
      </c>
      <c r="R13" s="117" t="s">
        <v>12</v>
      </c>
      <c r="S13" s="115" t="s">
        <v>12</v>
      </c>
      <c r="T13" s="108">
        <f>IF(ISERROR(MATCH(Frachtsatz11,waybilldata!$A:$A,0)),"",VLOOKUP(Frachtsatz11,waybilldata!$A:$P,6))</f>
      </c>
      <c r="U13" s="7"/>
      <c r="V13" s="22"/>
      <c r="W13" s="7"/>
      <c r="X13" s="22"/>
      <c r="Y13" s="7"/>
      <c r="Z13" s="22"/>
      <c r="AA13" s="7"/>
      <c r="AB13" s="105">
        <f>IF(ISERROR(MATCH(Frachtsatz11,waybilldata!$A:$A,0)),"",VLOOKUP(Frachtsatz11,waybilldata!$A:$P,3))</f>
      </c>
      <c r="AC13" s="21"/>
      <c r="AD13" s="121">
        <f>IF(ISERROR(MATCH(Frachtsatz12,waybilldata!$A:$A,0)),"",VLOOKUP(Frachtsatz12,waybilldata!$A:$P,4))</f>
      </c>
      <c r="AE13" s="113">
        <f>IF(ISERROR(MATCH(Frachtsatz12,waybilldata!$A:$A,0)),"",VLOOKUP(Frachtsatz12,waybilldata!$A:$P,5))</f>
      </c>
      <c r="AF13" s="117" t="s">
        <v>12</v>
      </c>
      <c r="AG13" s="115" t="s">
        <v>12</v>
      </c>
      <c r="AH13" s="108">
        <f>IF(ISERROR(MATCH(Frachtsatz12,waybilldata!$A:$A,0)),"",VLOOKUP(Frachtsatz12,waybilldata!$A:$P,6))</f>
      </c>
      <c r="AI13" s="7"/>
      <c r="AJ13" s="22"/>
      <c r="AK13" s="7"/>
      <c r="AL13" s="22"/>
      <c r="AM13" s="7"/>
      <c r="AN13" s="22"/>
      <c r="AO13" s="7"/>
      <c r="AP13" s="105">
        <f>IF(ISERROR(MATCH(Frachtsatz12,waybilldata!$A:$A,0)),"",VLOOKUP(Frachtsatz12,waybilldata!$A:$P,3))</f>
      </c>
    </row>
    <row r="14" spans="1:42" ht="42.75" customHeight="1">
      <c r="A14" s="3"/>
      <c r="B14" s="122"/>
      <c r="C14" s="114"/>
      <c r="D14" s="118"/>
      <c r="E14" s="116"/>
      <c r="F14" s="109"/>
      <c r="G14" s="110"/>
      <c r="H14" s="111"/>
      <c r="I14" s="110"/>
      <c r="J14" s="111"/>
      <c r="K14" s="110"/>
      <c r="L14" s="112" t="s">
        <v>10</v>
      </c>
      <c r="M14" s="112" t="s">
        <v>11</v>
      </c>
      <c r="N14" s="106"/>
      <c r="O14" s="3"/>
      <c r="P14" s="122"/>
      <c r="Q14" s="114"/>
      <c r="R14" s="118"/>
      <c r="S14" s="116"/>
      <c r="T14" s="109"/>
      <c r="U14" s="110"/>
      <c r="V14" s="111"/>
      <c r="W14" s="110"/>
      <c r="X14" s="111"/>
      <c r="Y14" s="110"/>
      <c r="Z14" s="112" t="s">
        <v>10</v>
      </c>
      <c r="AA14" s="112" t="s">
        <v>11</v>
      </c>
      <c r="AB14" s="106"/>
      <c r="AC14" s="3"/>
      <c r="AD14" s="122"/>
      <c r="AE14" s="114"/>
      <c r="AF14" s="118"/>
      <c r="AG14" s="116"/>
      <c r="AH14" s="109"/>
      <c r="AI14" s="110"/>
      <c r="AJ14" s="111"/>
      <c r="AK14" s="110"/>
      <c r="AL14" s="111"/>
      <c r="AM14" s="110"/>
      <c r="AN14" s="112" t="s">
        <v>10</v>
      </c>
      <c r="AO14" s="112" t="s">
        <v>11</v>
      </c>
      <c r="AP14" s="106"/>
    </row>
    <row r="15" spans="1:42" ht="42.75" customHeight="1">
      <c r="A15" s="119">
        <f>IF(ISERROR(MATCH(Frachtsatz10,waybilldata!$A:$A,0)),"",VLOOKUP(Frachtsatz10,waybilldata!$A:$P,2))</f>
      </c>
      <c r="B15" s="122"/>
      <c r="C15" s="114"/>
      <c r="D15" s="118"/>
      <c r="E15" s="116"/>
      <c r="F15" s="109"/>
      <c r="G15" s="110"/>
      <c r="H15" s="111"/>
      <c r="I15" s="110"/>
      <c r="J15" s="111"/>
      <c r="K15" s="110"/>
      <c r="L15" s="112"/>
      <c r="M15" s="112"/>
      <c r="N15" s="106"/>
      <c r="O15" s="119">
        <f>IF(ISERROR(MATCH(Frachtsatz11,waybilldata!$A:$A,0)),"",VLOOKUP(Frachtsatz11,waybilldata!$A:$P,2))</f>
      </c>
      <c r="P15" s="122"/>
      <c r="Q15" s="114"/>
      <c r="R15" s="118"/>
      <c r="S15" s="116"/>
      <c r="T15" s="109"/>
      <c r="U15" s="110"/>
      <c r="V15" s="111"/>
      <c r="W15" s="110"/>
      <c r="X15" s="111"/>
      <c r="Y15" s="110"/>
      <c r="Z15" s="112"/>
      <c r="AA15" s="112"/>
      <c r="AB15" s="106"/>
      <c r="AC15" s="119">
        <f>IF(ISERROR(MATCH(Frachtsatz12,waybilldata!$A:$A,0)),"",VLOOKUP(Frachtsatz12,waybilldata!$A:$P,2))</f>
      </c>
      <c r="AD15" s="122"/>
      <c r="AE15" s="114"/>
      <c r="AF15" s="118"/>
      <c r="AG15" s="116"/>
      <c r="AH15" s="109"/>
      <c r="AI15" s="110"/>
      <c r="AJ15" s="111"/>
      <c r="AK15" s="110"/>
      <c r="AL15" s="111"/>
      <c r="AM15" s="110"/>
      <c r="AN15" s="112"/>
      <c r="AO15" s="112"/>
      <c r="AP15" s="106"/>
    </row>
    <row r="16" spans="1:42" ht="24.75" customHeight="1">
      <c r="A16" s="120"/>
      <c r="B16" s="11" t="s">
        <v>0</v>
      </c>
      <c r="C16" s="5"/>
      <c r="D16" s="12" t="s">
        <v>2</v>
      </c>
      <c r="E16" s="13"/>
      <c r="F16" s="14" t="s">
        <v>1</v>
      </c>
      <c r="G16" s="5"/>
      <c r="H16" s="23"/>
      <c r="I16" s="5"/>
      <c r="J16" s="23"/>
      <c r="K16" s="5"/>
      <c r="L16" s="23"/>
      <c r="M16" s="5"/>
      <c r="N16" s="107"/>
      <c r="O16" s="120"/>
      <c r="P16" s="11" t="s">
        <v>0</v>
      </c>
      <c r="Q16" s="5"/>
      <c r="R16" s="12" t="s">
        <v>2</v>
      </c>
      <c r="S16" s="13"/>
      <c r="T16" s="14" t="s">
        <v>1</v>
      </c>
      <c r="U16" s="5"/>
      <c r="V16" s="23"/>
      <c r="W16" s="5"/>
      <c r="X16" s="23"/>
      <c r="Y16" s="5"/>
      <c r="Z16" s="23"/>
      <c r="AA16" s="5"/>
      <c r="AB16" s="107"/>
      <c r="AC16" s="120"/>
      <c r="AD16" s="11" t="s">
        <v>0</v>
      </c>
      <c r="AE16" s="5"/>
      <c r="AF16" s="12" t="s">
        <v>2</v>
      </c>
      <c r="AG16" s="13"/>
      <c r="AH16" s="14" t="s">
        <v>1</v>
      </c>
      <c r="AI16" s="5"/>
      <c r="AJ16" s="23"/>
      <c r="AK16" s="5"/>
      <c r="AL16" s="23"/>
      <c r="AM16" s="5"/>
      <c r="AN16" s="23"/>
      <c r="AO16" s="5"/>
      <c r="AP16" s="107"/>
    </row>
  </sheetData>
  <mergeCells count="168">
    <mergeCell ref="A15:A16"/>
    <mergeCell ref="O15:O16"/>
    <mergeCell ref="AC15:AC16"/>
    <mergeCell ref="AF13:AF15"/>
    <mergeCell ref="Q13:Q15"/>
    <mergeCell ref="R13:R15"/>
    <mergeCell ref="S13:S15"/>
    <mergeCell ref="T13:T15"/>
    <mergeCell ref="G14:G15"/>
    <mergeCell ref="H14:H15"/>
    <mergeCell ref="F13:F15"/>
    <mergeCell ref="P13:P15"/>
    <mergeCell ref="AD13:AD15"/>
    <mergeCell ref="AG13:AG15"/>
    <mergeCell ref="AE13:AE15"/>
    <mergeCell ref="U14:U15"/>
    <mergeCell ref="V14:V15"/>
    <mergeCell ref="Z14:Z15"/>
    <mergeCell ref="AA14:AA15"/>
    <mergeCell ref="M14:M15"/>
    <mergeCell ref="B13:B15"/>
    <mergeCell ref="C13:C15"/>
    <mergeCell ref="D13:D15"/>
    <mergeCell ref="E13:E15"/>
    <mergeCell ref="AO10:AO11"/>
    <mergeCell ref="A11:A12"/>
    <mergeCell ref="O11:O12"/>
    <mergeCell ref="AC11:AC12"/>
    <mergeCell ref="G10:G11"/>
    <mergeCell ref="H10:H11"/>
    <mergeCell ref="U10:U11"/>
    <mergeCell ref="V10:V11"/>
    <mergeCell ref="AD9:AD11"/>
    <mergeCell ref="AG9:AG11"/>
    <mergeCell ref="AE9:AE11"/>
    <mergeCell ref="AF9:AF11"/>
    <mergeCell ref="F9:F11"/>
    <mergeCell ref="P9:P11"/>
    <mergeCell ref="Q9:Q11"/>
    <mergeCell ref="R9:R11"/>
    <mergeCell ref="I10:I11"/>
    <mergeCell ref="J10:J11"/>
    <mergeCell ref="K10:K11"/>
    <mergeCell ref="L10:L11"/>
    <mergeCell ref="M10:M11"/>
    <mergeCell ref="B9:B11"/>
    <mergeCell ref="C9:C11"/>
    <mergeCell ref="D9:D11"/>
    <mergeCell ref="E9:E11"/>
    <mergeCell ref="A7:A8"/>
    <mergeCell ref="O7:O8"/>
    <mergeCell ref="AC7:AC8"/>
    <mergeCell ref="G6:G7"/>
    <mergeCell ref="H6:H7"/>
    <mergeCell ref="U6:U7"/>
    <mergeCell ref="V6:V7"/>
    <mergeCell ref="Y6:Y7"/>
    <mergeCell ref="R5:R7"/>
    <mergeCell ref="S5:S7"/>
    <mergeCell ref="E5:E7"/>
    <mergeCell ref="F5:F7"/>
    <mergeCell ref="P5:P7"/>
    <mergeCell ref="K2:K3"/>
    <mergeCell ref="L2:L3"/>
    <mergeCell ref="M2:M3"/>
    <mergeCell ref="G2:G3"/>
    <mergeCell ref="N1:N4"/>
    <mergeCell ref="M6:M7"/>
    <mergeCell ref="AL6:AL7"/>
    <mergeCell ref="Z2:Z3"/>
    <mergeCell ref="AA2:AA3"/>
    <mergeCell ref="AC3:AC4"/>
    <mergeCell ref="AE1:AE3"/>
    <mergeCell ref="AL2:AL3"/>
    <mergeCell ref="AD1:AD3"/>
    <mergeCell ref="AB1:AB4"/>
    <mergeCell ref="AD5:AD7"/>
    <mergeCell ref="AB5:AB8"/>
    <mergeCell ref="B5:B7"/>
    <mergeCell ref="C5:C7"/>
    <mergeCell ref="D5:D7"/>
    <mergeCell ref="B1:B3"/>
    <mergeCell ref="C1:C3"/>
    <mergeCell ref="D1:D3"/>
    <mergeCell ref="A3:A4"/>
    <mergeCell ref="R1:R3"/>
    <mergeCell ref="S1:S3"/>
    <mergeCell ref="E1:E3"/>
    <mergeCell ref="H2:H3"/>
    <mergeCell ref="I2:I3"/>
    <mergeCell ref="O3:O4"/>
    <mergeCell ref="P1:P3"/>
    <mergeCell ref="F1:F3"/>
    <mergeCell ref="Y2:Y3"/>
    <mergeCell ref="I6:I7"/>
    <mergeCell ref="J6:J7"/>
    <mergeCell ref="K6:K7"/>
    <mergeCell ref="L6:L7"/>
    <mergeCell ref="N5:N8"/>
    <mergeCell ref="W6:W7"/>
    <mergeCell ref="X6:X7"/>
    <mergeCell ref="Q1:Q3"/>
    <mergeCell ref="J2:J3"/>
    <mergeCell ref="AO2:AO3"/>
    <mergeCell ref="AM2:AM3"/>
    <mergeCell ref="AF1:AF3"/>
    <mergeCell ref="AG1:AG3"/>
    <mergeCell ref="AH1:AH3"/>
    <mergeCell ref="AN2:AN3"/>
    <mergeCell ref="AJ2:AJ3"/>
    <mergeCell ref="AK2:AK3"/>
    <mergeCell ref="AI2:AI3"/>
    <mergeCell ref="AO6:AO7"/>
    <mergeCell ref="AE5:AE7"/>
    <mergeCell ref="AF5:AF7"/>
    <mergeCell ref="AI6:AI7"/>
    <mergeCell ref="AM6:AM7"/>
    <mergeCell ref="AG5:AG7"/>
    <mergeCell ref="AJ6:AJ7"/>
    <mergeCell ref="AK6:AK7"/>
    <mergeCell ref="AH5:AH7"/>
    <mergeCell ref="AN6:AN7"/>
    <mergeCell ref="AK10:AK11"/>
    <mergeCell ref="AL10:AL11"/>
    <mergeCell ref="AH9:AH11"/>
    <mergeCell ref="AI10:AI11"/>
    <mergeCell ref="AJ10:AJ11"/>
    <mergeCell ref="I14:I15"/>
    <mergeCell ref="J14:J15"/>
    <mergeCell ref="K14:K15"/>
    <mergeCell ref="L14:L15"/>
    <mergeCell ref="AJ14:AJ15"/>
    <mergeCell ref="AK14:AK15"/>
    <mergeCell ref="W14:W15"/>
    <mergeCell ref="X14:X15"/>
    <mergeCell ref="Y14:Y15"/>
    <mergeCell ref="AH13:AH15"/>
    <mergeCell ref="AI14:AI15"/>
    <mergeCell ref="AB13:AB16"/>
    <mergeCell ref="AL14:AL15"/>
    <mergeCell ref="AP1:AP4"/>
    <mergeCell ref="AP5:AP8"/>
    <mergeCell ref="AP9:AP12"/>
    <mergeCell ref="AP13:AP16"/>
    <mergeCell ref="AM14:AM15"/>
    <mergeCell ref="AN14:AN15"/>
    <mergeCell ref="AO14:AO15"/>
    <mergeCell ref="AM10:AM11"/>
    <mergeCell ref="AN10:AN11"/>
    <mergeCell ref="N9:N12"/>
    <mergeCell ref="N13:N16"/>
    <mergeCell ref="Y10:Y11"/>
    <mergeCell ref="T5:T7"/>
    <mergeCell ref="Q5:Q7"/>
    <mergeCell ref="S9:S11"/>
    <mergeCell ref="T9:T11"/>
    <mergeCell ref="W10:W11"/>
    <mergeCell ref="X10:X11"/>
    <mergeCell ref="AB9:AB12"/>
    <mergeCell ref="T1:T3"/>
    <mergeCell ref="W2:W3"/>
    <mergeCell ref="X2:X3"/>
    <mergeCell ref="Z6:Z7"/>
    <mergeCell ref="AA6:AA7"/>
    <mergeCell ref="Z10:Z11"/>
    <mergeCell ref="AA10:AA11"/>
    <mergeCell ref="U2:U3"/>
    <mergeCell ref="V2:V3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12"/>
  <sheetViews>
    <sheetView showGridLines="0" tabSelected="1" zoomScale="120" zoomScaleNormal="120" workbookViewId="0" topLeftCell="A1">
      <pane ySplit="13" topLeftCell="BM14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7.8515625" style="18" customWidth="1"/>
    <col min="2" max="2" width="9.140625" style="26" customWidth="1"/>
    <col min="3" max="3" width="15.8515625" style="45" customWidth="1"/>
    <col min="4" max="4" width="16.8515625" style="28" customWidth="1"/>
    <col min="5" max="5" width="13.28125" style="28" customWidth="1"/>
    <col min="6" max="6" width="14.28125" style="28" customWidth="1"/>
    <col min="7" max="8" width="16.8515625" style="27" customWidth="1"/>
    <col min="9" max="9" width="22.7109375" style="31" customWidth="1"/>
    <col min="10" max="10" width="15.7109375" style="31" customWidth="1"/>
    <col min="11" max="11" width="14.57421875" style="31" customWidth="1"/>
    <col min="12" max="12" width="15.7109375" style="31" customWidth="1"/>
    <col min="13" max="13" width="14.8515625" style="31" customWidth="1"/>
    <col min="14" max="14" width="12.7109375" style="31" customWidth="1"/>
    <col min="15" max="15" width="14.140625" style="31" customWidth="1"/>
    <col min="16" max="16" width="14.7109375" style="31" customWidth="1"/>
    <col min="17" max="20" width="11.421875" style="52" customWidth="1"/>
  </cols>
  <sheetData>
    <row r="1" spans="1:36" s="60" customFormat="1" ht="15.75">
      <c r="A1" s="70"/>
      <c r="B1" s="69" t="s">
        <v>6</v>
      </c>
      <c r="C1" s="63"/>
      <c r="D1" s="59"/>
      <c r="E1" s="75" t="s">
        <v>18</v>
      </c>
      <c r="F1" s="73" t="s">
        <v>19</v>
      </c>
      <c r="G1" s="2"/>
      <c r="H1" s="59"/>
      <c r="I1" s="63"/>
      <c r="J1" s="63"/>
      <c r="K1" s="63"/>
      <c r="L1" s="63"/>
      <c r="M1" s="63"/>
      <c r="N1" s="63"/>
      <c r="O1" s="63"/>
      <c r="P1" s="63"/>
      <c r="Q1" s="66"/>
      <c r="R1" s="63"/>
      <c r="S1" s="66"/>
      <c r="T1" s="63"/>
      <c r="U1" s="67"/>
      <c r="V1" s="33"/>
      <c r="AC1" s="67"/>
      <c r="AD1" s="33"/>
      <c r="AE1" s="68"/>
      <c r="AF1" s="33"/>
      <c r="AG1" s="67"/>
      <c r="AH1" s="33"/>
      <c r="AI1" s="67"/>
      <c r="AJ1" s="33"/>
    </row>
    <row r="2" spans="1:36" s="60" customFormat="1" ht="12.75" customHeight="1">
      <c r="A2" s="65">
        <v>3</v>
      </c>
      <c r="B2" s="65">
        <v>4</v>
      </c>
      <c r="C2" s="65"/>
      <c r="D2" s="59"/>
      <c r="E2" s="76" t="s">
        <v>20</v>
      </c>
      <c r="F2" s="74" t="s">
        <v>21</v>
      </c>
      <c r="G2" s="2"/>
      <c r="H2" s="2"/>
      <c r="J2" s="72"/>
      <c r="K2"/>
      <c r="L2" s="72"/>
      <c r="M2"/>
      <c r="N2" s="72"/>
      <c r="O2"/>
      <c r="P2" s="72"/>
      <c r="Q2"/>
      <c r="R2" s="72"/>
      <c r="S2" s="66"/>
      <c r="T2" s="63"/>
      <c r="U2" s="67"/>
      <c r="V2" s="33"/>
      <c r="AC2" s="67"/>
      <c r="AD2" s="33"/>
      <c r="AE2" s="68"/>
      <c r="AF2" s="33"/>
      <c r="AG2" s="67"/>
      <c r="AH2" s="33"/>
      <c r="AI2" s="67"/>
      <c r="AJ2" s="33"/>
    </row>
    <row r="3" spans="1:36" s="60" customFormat="1" ht="12.75" customHeight="1">
      <c r="A3" s="65"/>
      <c r="B3" s="65"/>
      <c r="C3" s="65"/>
      <c r="D3" s="59"/>
      <c r="E3" s="77" t="s">
        <v>22</v>
      </c>
      <c r="F3" s="74" t="s">
        <v>23</v>
      </c>
      <c r="G3" s="2"/>
      <c r="H3" s="2"/>
      <c r="J3" s="72"/>
      <c r="K3"/>
      <c r="L3" s="72"/>
      <c r="M3"/>
      <c r="N3" s="72"/>
      <c r="O3"/>
      <c r="P3" s="72"/>
      <c r="Q3"/>
      <c r="R3" s="72"/>
      <c r="S3" s="66"/>
      <c r="T3" s="63"/>
      <c r="U3" s="67"/>
      <c r="V3" s="33"/>
      <c r="AC3" s="67"/>
      <c r="AD3" s="33"/>
      <c r="AE3" s="68"/>
      <c r="AF3" s="33"/>
      <c r="AG3" s="67"/>
      <c r="AH3" s="33"/>
      <c r="AI3" s="67"/>
      <c r="AJ3" s="33"/>
    </row>
    <row r="4" spans="1:36" s="60" customFormat="1" ht="12.75" customHeight="1">
      <c r="A4" s="65"/>
      <c r="B4" s="65"/>
      <c r="C4" s="65"/>
      <c r="D4" s="59"/>
      <c r="E4" s="78" t="s">
        <v>24</v>
      </c>
      <c r="F4" s="74" t="s">
        <v>25</v>
      </c>
      <c r="G4" s="2"/>
      <c r="H4" s="2"/>
      <c r="J4"/>
      <c r="K4"/>
      <c r="L4"/>
      <c r="M4"/>
      <c r="N4"/>
      <c r="O4"/>
      <c r="P4"/>
      <c r="Q4"/>
      <c r="R4"/>
      <c r="S4" s="66"/>
      <c r="T4" s="63"/>
      <c r="U4" s="67"/>
      <c r="V4" s="33"/>
      <c r="AC4" s="67"/>
      <c r="AD4" s="33"/>
      <c r="AE4" s="68"/>
      <c r="AF4" s="33"/>
      <c r="AG4" s="67"/>
      <c r="AH4" s="33"/>
      <c r="AI4" s="67"/>
      <c r="AJ4" s="33"/>
    </row>
    <row r="5" spans="1:36" s="60" customFormat="1" ht="12.75" customHeight="1">
      <c r="A5" s="65"/>
      <c r="B5" s="65"/>
      <c r="C5" s="65"/>
      <c r="D5" s="59"/>
      <c r="E5" s="79" t="s">
        <v>26</v>
      </c>
      <c r="F5" s="74" t="s">
        <v>27</v>
      </c>
      <c r="G5" s="2"/>
      <c r="H5" s="2"/>
      <c r="J5"/>
      <c r="K5"/>
      <c r="L5"/>
      <c r="M5"/>
      <c r="N5"/>
      <c r="O5"/>
      <c r="P5"/>
      <c r="Q5"/>
      <c r="R5"/>
      <c r="S5" s="66"/>
      <c r="T5" s="63"/>
      <c r="U5" s="67"/>
      <c r="V5" s="33"/>
      <c r="AC5" s="67"/>
      <c r="AD5" s="33"/>
      <c r="AE5" s="68"/>
      <c r="AF5" s="33"/>
      <c r="AG5" s="67"/>
      <c r="AH5" s="33"/>
      <c r="AI5" s="67"/>
      <c r="AJ5" s="33"/>
    </row>
    <row r="6" spans="1:20" s="60" customFormat="1" ht="12.75" customHeight="1">
      <c r="A6" s="71"/>
      <c r="B6" s="59"/>
      <c r="C6" s="59" t="s">
        <v>16</v>
      </c>
      <c r="D6" s="59"/>
      <c r="E6" s="80" t="s">
        <v>28</v>
      </c>
      <c r="F6" s="74" t="s">
        <v>29</v>
      </c>
      <c r="G6" s="2"/>
      <c r="H6" s="2"/>
      <c r="J6" s="72"/>
      <c r="K6"/>
      <c r="L6" s="72"/>
      <c r="M6"/>
      <c r="N6" s="72"/>
      <c r="O6"/>
      <c r="P6" s="72"/>
      <c r="Q6"/>
      <c r="R6" s="72"/>
      <c r="S6" s="64"/>
      <c r="T6" s="64"/>
    </row>
    <row r="7" spans="1:20" s="60" customFormat="1" ht="12.75" customHeight="1">
      <c r="A7" s="71"/>
      <c r="B7" s="71" t="s">
        <v>14</v>
      </c>
      <c r="C7" s="59"/>
      <c r="D7" s="59"/>
      <c r="E7" s="70" t="s">
        <v>44</v>
      </c>
      <c r="H7" s="2"/>
      <c r="J7" s="72"/>
      <c r="K7" s="30"/>
      <c r="L7" s="72"/>
      <c r="M7" s="30"/>
      <c r="N7" s="72"/>
      <c r="O7" s="30"/>
      <c r="P7" s="72"/>
      <c r="Q7" s="30"/>
      <c r="R7" s="72"/>
      <c r="S7" s="64"/>
      <c r="T7" s="64"/>
    </row>
    <row r="8" spans="1:20" s="60" customFormat="1" ht="12.75" customHeight="1">
      <c r="A8" s="58">
        <v>3</v>
      </c>
      <c r="B8" s="58">
        <v>4</v>
      </c>
      <c r="C8" s="58"/>
      <c r="D8" s="70"/>
      <c r="E8" s="70" t="s">
        <v>48</v>
      </c>
      <c r="G8" s="61"/>
      <c r="H8" s="61"/>
      <c r="I8" s="62"/>
      <c r="J8" s="62"/>
      <c r="K8" s="62"/>
      <c r="L8" s="62"/>
      <c r="M8" s="62"/>
      <c r="N8" s="62"/>
      <c r="O8" s="62"/>
      <c r="P8" s="63"/>
      <c r="Q8" s="64"/>
      <c r="R8" s="64"/>
      <c r="S8" s="64"/>
      <c r="T8" s="64"/>
    </row>
    <row r="9" spans="1:20" s="60" customFormat="1" ht="12.75" customHeight="1">
      <c r="A9" s="58"/>
      <c r="B9" s="58"/>
      <c r="C9" s="58"/>
      <c r="D9" s="59"/>
      <c r="F9" s="60" t="s">
        <v>50</v>
      </c>
      <c r="G9" s="61"/>
      <c r="H9" s="61"/>
      <c r="I9" s="62"/>
      <c r="J9" s="62"/>
      <c r="K9" s="62"/>
      <c r="L9" s="62"/>
      <c r="M9" s="62"/>
      <c r="N9" s="62"/>
      <c r="O9" s="62"/>
      <c r="P9" s="63"/>
      <c r="Q9" s="64"/>
      <c r="R9" s="64"/>
      <c r="S9" s="64"/>
      <c r="T9" s="64"/>
    </row>
    <row r="10" spans="1:20" s="60" customFormat="1" ht="12.75" customHeight="1">
      <c r="A10" s="58"/>
      <c r="B10" s="58"/>
      <c r="C10" s="58"/>
      <c r="D10" s="70" t="s">
        <v>7</v>
      </c>
      <c r="F10" s="60" t="s">
        <v>51</v>
      </c>
      <c r="G10" s="61"/>
      <c r="H10" s="61"/>
      <c r="I10" s="62"/>
      <c r="J10" s="62"/>
      <c r="K10" s="62"/>
      <c r="L10" s="62"/>
      <c r="M10" s="62"/>
      <c r="N10" s="62"/>
      <c r="O10" s="62"/>
      <c r="P10" s="63"/>
      <c r="Q10" s="64"/>
      <c r="R10" s="64"/>
      <c r="S10" s="64"/>
      <c r="T10" s="64"/>
    </row>
    <row r="11" spans="1:20" s="60" customFormat="1" ht="12.75" customHeight="1">
      <c r="A11" s="58"/>
      <c r="B11" s="58"/>
      <c r="C11" s="58"/>
      <c r="D11" s="59"/>
      <c r="E11" s="70"/>
      <c r="F11" s="71" t="s">
        <v>43</v>
      </c>
      <c r="G11" s="61"/>
      <c r="H11" s="61"/>
      <c r="I11" s="100"/>
      <c r="J11" s="62"/>
      <c r="K11" s="62"/>
      <c r="L11" s="62"/>
      <c r="M11" s="62"/>
      <c r="N11" s="62"/>
      <c r="O11" s="62"/>
      <c r="P11" s="63"/>
      <c r="Q11" s="64"/>
      <c r="R11" s="64"/>
      <c r="S11" s="64"/>
      <c r="T11" s="64"/>
    </row>
    <row r="12" spans="1:19" ht="12.75">
      <c r="A12" s="6"/>
      <c r="B12" s="6"/>
      <c r="C12" s="6"/>
      <c r="D12" s="96"/>
      <c r="E12" s="96" t="s">
        <v>31</v>
      </c>
      <c r="F12" s="104"/>
      <c r="G12" s="123" t="s">
        <v>14</v>
      </c>
      <c r="H12" s="123"/>
      <c r="I12" s="99"/>
      <c r="Q12" s="31"/>
      <c r="R12" s="31"/>
      <c r="S12" s="31"/>
    </row>
    <row r="13" spans="1:20" s="16" customFormat="1" ht="21.75" customHeight="1">
      <c r="A13" s="15" t="s">
        <v>8</v>
      </c>
      <c r="B13" s="54" t="s">
        <v>3</v>
      </c>
      <c r="C13" s="55" t="s">
        <v>17</v>
      </c>
      <c r="D13" s="56" t="s">
        <v>13</v>
      </c>
      <c r="E13" s="56" t="s">
        <v>4</v>
      </c>
      <c r="F13" s="97" t="s">
        <v>5</v>
      </c>
      <c r="G13" s="57" t="s">
        <v>13</v>
      </c>
      <c r="H13" s="57" t="s">
        <v>42</v>
      </c>
      <c r="I13" s="48" t="s">
        <v>40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7" s="39" customFormat="1" ht="0.75" customHeight="1" hidden="1">
      <c r="A14" s="35">
        <v>1</v>
      </c>
      <c r="B14" s="32" t="s">
        <v>12</v>
      </c>
      <c r="C14" s="46" t="s">
        <v>12</v>
      </c>
      <c r="D14" s="36" t="s">
        <v>12</v>
      </c>
      <c r="E14" s="36" t="s">
        <v>12</v>
      </c>
      <c r="F14" s="36" t="s">
        <v>12</v>
      </c>
      <c r="G14" s="37" t="s">
        <v>12</v>
      </c>
      <c r="H14" s="37" t="s">
        <v>12</v>
      </c>
      <c r="I14" s="34"/>
      <c r="J14" s="34"/>
      <c r="K14" s="34"/>
      <c r="L14" s="34"/>
      <c r="M14" s="34"/>
      <c r="N14" s="34"/>
      <c r="O14" s="34"/>
      <c r="P14" s="34"/>
      <c r="Q14" s="49"/>
      <c r="R14" s="49"/>
      <c r="S14" s="49"/>
      <c r="T14" s="49"/>
      <c r="U14" s="38"/>
      <c r="V14" s="38"/>
      <c r="W14" s="38"/>
      <c r="X14" s="38"/>
      <c r="Y14" s="38"/>
      <c r="Z14" s="38"/>
      <c r="AA14" s="38"/>
    </row>
    <row r="15" spans="1:20" s="38" customFormat="1" ht="12.75" hidden="1">
      <c r="A15" s="40">
        <v>2</v>
      </c>
      <c r="B15" s="41"/>
      <c r="C15" s="47"/>
      <c r="D15" s="43"/>
      <c r="E15" s="43"/>
      <c r="F15" s="43"/>
      <c r="G15" s="42"/>
      <c r="H15" s="42"/>
      <c r="I15" s="34"/>
      <c r="J15" s="34"/>
      <c r="K15" s="34"/>
      <c r="L15" s="34"/>
      <c r="M15" s="34"/>
      <c r="N15" s="34"/>
      <c r="O15" s="34"/>
      <c r="P15" s="34"/>
      <c r="Q15" s="49"/>
      <c r="R15" s="49"/>
      <c r="S15" s="49"/>
      <c r="T15" s="49"/>
    </row>
    <row r="16" spans="1:20" s="39" customFormat="1" ht="12.75">
      <c r="A16" s="35">
        <v>3</v>
      </c>
      <c r="B16" s="41" t="s">
        <v>45</v>
      </c>
      <c r="C16" s="47" t="s">
        <v>38</v>
      </c>
      <c r="D16" s="43" t="s">
        <v>38</v>
      </c>
      <c r="E16" s="43" t="s">
        <v>46</v>
      </c>
      <c r="F16" s="43" t="s">
        <v>49</v>
      </c>
      <c r="G16" s="42" t="s">
        <v>12</v>
      </c>
      <c r="H16" s="42" t="s">
        <v>12</v>
      </c>
      <c r="I16" s="98" t="s">
        <v>39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50"/>
    </row>
    <row r="17" spans="1:20" s="38" customFormat="1" ht="12.75">
      <c r="A17" s="40">
        <v>4</v>
      </c>
      <c r="B17" s="41" t="s">
        <v>45</v>
      </c>
      <c r="C17" s="47" t="s">
        <v>38</v>
      </c>
      <c r="D17" s="43" t="s">
        <v>12</v>
      </c>
      <c r="E17" s="43" t="s">
        <v>12</v>
      </c>
      <c r="F17" s="43" t="s">
        <v>47</v>
      </c>
      <c r="G17" s="42" t="s">
        <v>38</v>
      </c>
      <c r="H17" s="42" t="s">
        <v>46</v>
      </c>
      <c r="I17" s="98" t="s">
        <v>41</v>
      </c>
      <c r="J17" s="34"/>
      <c r="K17" s="34"/>
      <c r="L17" s="34"/>
      <c r="M17" s="34"/>
      <c r="N17" s="34"/>
      <c r="O17" s="34"/>
      <c r="P17" s="34"/>
      <c r="Q17" s="49"/>
      <c r="R17" s="49"/>
      <c r="S17" s="49"/>
      <c r="T17" s="49"/>
    </row>
    <row r="18" spans="1:20" s="39" customFormat="1" ht="12.75">
      <c r="A18" s="35">
        <v>5</v>
      </c>
      <c r="B18" s="41"/>
      <c r="C18" s="47"/>
      <c r="D18" s="43"/>
      <c r="E18" s="43"/>
      <c r="F18" s="43"/>
      <c r="G18" s="42"/>
      <c r="H18" s="42"/>
      <c r="I18" s="34"/>
      <c r="J18" s="34"/>
      <c r="K18" s="34"/>
      <c r="L18" s="34"/>
      <c r="M18" s="34"/>
      <c r="N18" s="34"/>
      <c r="O18" s="34"/>
      <c r="P18" s="34"/>
      <c r="Q18" s="50"/>
      <c r="R18" s="50"/>
      <c r="S18" s="50"/>
      <c r="T18" s="50"/>
    </row>
    <row r="19" spans="1:20" s="39" customFormat="1" ht="12.75">
      <c r="A19" s="35">
        <v>6</v>
      </c>
      <c r="B19" s="41"/>
      <c r="C19" s="47"/>
      <c r="D19" s="43"/>
      <c r="E19" s="43"/>
      <c r="F19" s="43"/>
      <c r="G19" s="42"/>
      <c r="H19" s="42"/>
      <c r="I19" s="34"/>
      <c r="J19" s="34"/>
      <c r="K19" s="34"/>
      <c r="L19" s="34"/>
      <c r="M19" s="34"/>
      <c r="N19" s="34"/>
      <c r="O19" s="34"/>
      <c r="P19" s="34"/>
      <c r="Q19" s="50"/>
      <c r="R19" s="50"/>
      <c r="S19" s="50"/>
      <c r="T19" s="50"/>
    </row>
    <row r="20" spans="1:20" s="39" customFormat="1" ht="12.75">
      <c r="A20" s="35">
        <v>7</v>
      </c>
      <c r="B20" s="41"/>
      <c r="C20" s="47"/>
      <c r="D20" s="43"/>
      <c r="E20" s="43"/>
      <c r="F20" s="43"/>
      <c r="G20" s="42"/>
      <c r="H20" s="42"/>
      <c r="I20"/>
      <c r="J20" s="34"/>
      <c r="K20" s="34"/>
      <c r="L20" s="34"/>
      <c r="M20" s="34"/>
      <c r="N20" s="34"/>
      <c r="O20" s="34"/>
      <c r="P20" s="34"/>
      <c r="Q20" s="50"/>
      <c r="R20" s="50"/>
      <c r="S20" s="50"/>
      <c r="T20" s="50"/>
    </row>
    <row r="21" spans="1:20" s="39" customFormat="1" ht="12.75">
      <c r="A21" s="35">
        <v>8</v>
      </c>
      <c r="B21" s="41"/>
      <c r="C21" s="47"/>
      <c r="D21" s="43"/>
      <c r="E21" s="43"/>
      <c r="F21" s="43"/>
      <c r="G21" s="42"/>
      <c r="H21" s="42"/>
      <c r="I21"/>
      <c r="J21" s="34"/>
      <c r="K21" s="34"/>
      <c r="L21" s="34"/>
      <c r="M21" s="34"/>
      <c r="N21" s="34"/>
      <c r="O21" s="34"/>
      <c r="P21" s="34"/>
      <c r="Q21" s="50"/>
      <c r="R21" s="50"/>
      <c r="S21" s="50"/>
      <c r="T21" s="50"/>
    </row>
    <row r="22" spans="1:20" s="39" customFormat="1" ht="12.75">
      <c r="A22" s="35">
        <v>9</v>
      </c>
      <c r="B22" s="41"/>
      <c r="C22" s="47"/>
      <c r="D22" s="43"/>
      <c r="E22" s="43"/>
      <c r="F22" s="43"/>
      <c r="G22" s="42"/>
      <c r="H22" s="42"/>
      <c r="I22"/>
      <c r="J22" s="34"/>
      <c r="K22" s="34"/>
      <c r="L22" s="34"/>
      <c r="M22" s="34"/>
      <c r="N22" s="34"/>
      <c r="O22" s="34"/>
      <c r="P22" s="34"/>
      <c r="Q22" s="50"/>
      <c r="R22" s="50"/>
      <c r="S22" s="50"/>
      <c r="T22" s="50"/>
    </row>
    <row r="23" spans="1:20" s="39" customFormat="1" ht="12.75">
      <c r="A23" s="35">
        <v>10</v>
      </c>
      <c r="B23" s="41"/>
      <c r="C23" s="47"/>
      <c r="D23" s="43"/>
      <c r="E23" s="43"/>
      <c r="F23" s="43"/>
      <c r="G23" s="42"/>
      <c r="H23" s="42"/>
      <c r="I23"/>
      <c r="J23" s="34"/>
      <c r="K23" s="34"/>
      <c r="L23" s="34"/>
      <c r="M23" s="34"/>
      <c r="N23" s="34"/>
      <c r="O23" s="34"/>
      <c r="P23" s="34"/>
      <c r="Q23" s="50"/>
      <c r="R23" s="50"/>
      <c r="S23" s="50"/>
      <c r="T23" s="50"/>
    </row>
    <row r="24" spans="1:20" s="39" customFormat="1" ht="12.75">
      <c r="A24" s="35">
        <v>11</v>
      </c>
      <c r="B24" s="41"/>
      <c r="C24" s="47"/>
      <c r="D24" s="43"/>
      <c r="E24" s="43"/>
      <c r="F24" s="43"/>
      <c r="G24" s="42"/>
      <c r="H24" s="42"/>
      <c r="I24"/>
      <c r="J24" s="34"/>
      <c r="K24" s="34"/>
      <c r="L24" s="34"/>
      <c r="M24" s="34"/>
      <c r="N24" s="34"/>
      <c r="O24" s="34"/>
      <c r="P24" s="34"/>
      <c r="Q24" s="50"/>
      <c r="R24" s="50"/>
      <c r="S24" s="50"/>
      <c r="T24" s="50"/>
    </row>
    <row r="25" spans="1:20" s="39" customFormat="1" ht="12.75">
      <c r="A25" s="35">
        <v>12</v>
      </c>
      <c r="B25" s="41"/>
      <c r="C25" s="47"/>
      <c r="D25" s="43"/>
      <c r="E25" s="43"/>
      <c r="F25" s="43"/>
      <c r="G25" s="42"/>
      <c r="H25" s="42"/>
      <c r="I25"/>
      <c r="J25" s="34"/>
      <c r="K25" s="34"/>
      <c r="L25" s="34"/>
      <c r="M25" s="34"/>
      <c r="N25" s="34"/>
      <c r="O25" s="34"/>
      <c r="P25" s="34"/>
      <c r="Q25" s="50"/>
      <c r="R25" s="50"/>
      <c r="S25" s="50"/>
      <c r="T25" s="50"/>
    </row>
    <row r="26" spans="1:20" s="30" customFormat="1" ht="12.75">
      <c r="A26" s="35">
        <v>13</v>
      </c>
      <c r="B26" s="41"/>
      <c r="C26" s="47"/>
      <c r="D26" s="43"/>
      <c r="E26" s="43"/>
      <c r="F26" s="43"/>
      <c r="G26" s="42"/>
      <c r="H26" s="42"/>
      <c r="I26"/>
      <c r="J26" s="34"/>
      <c r="K26" s="34"/>
      <c r="L26" s="34"/>
      <c r="M26" s="34"/>
      <c r="N26" s="34"/>
      <c r="O26" s="34"/>
      <c r="P26" s="34"/>
      <c r="Q26" s="50"/>
      <c r="R26" s="50"/>
      <c r="S26" s="50"/>
      <c r="T26" s="50"/>
    </row>
    <row r="27" spans="1:20" s="30" customFormat="1" ht="12.75">
      <c r="A27" s="35">
        <v>14</v>
      </c>
      <c r="B27" s="41"/>
      <c r="C27" s="47"/>
      <c r="D27" s="43"/>
      <c r="E27" s="43"/>
      <c r="F27" s="43"/>
      <c r="G27" s="42"/>
      <c r="H27" s="42"/>
      <c r="I27" s="34"/>
      <c r="J27" s="34"/>
      <c r="K27" s="34"/>
      <c r="L27" s="34"/>
      <c r="M27" s="34"/>
      <c r="N27" s="34"/>
      <c r="O27" s="34"/>
      <c r="P27" s="34"/>
      <c r="Q27" s="50"/>
      <c r="R27" s="50"/>
      <c r="S27" s="50"/>
      <c r="T27" s="50"/>
    </row>
    <row r="28" spans="1:20" s="30" customFormat="1" ht="12.75">
      <c r="A28" s="35">
        <v>15</v>
      </c>
      <c r="B28" s="41"/>
      <c r="C28" s="47"/>
      <c r="D28" s="43"/>
      <c r="E28" s="43"/>
      <c r="F28" s="43"/>
      <c r="G28" s="42"/>
      <c r="H28" s="42"/>
      <c r="I28" s="34"/>
      <c r="J28" s="34"/>
      <c r="K28" s="34"/>
      <c r="L28" s="34"/>
      <c r="M28" s="34"/>
      <c r="N28" s="34"/>
      <c r="O28" s="34"/>
      <c r="P28" s="34"/>
      <c r="Q28" s="50"/>
      <c r="R28" s="50"/>
      <c r="S28" s="50"/>
      <c r="T28" s="50"/>
    </row>
    <row r="29" spans="1:20" s="30" customFormat="1" ht="12.75">
      <c r="A29" s="35">
        <v>16</v>
      </c>
      <c r="B29" s="41"/>
      <c r="C29" s="47"/>
      <c r="D29" s="43"/>
      <c r="E29" s="43"/>
      <c r="F29" s="43"/>
      <c r="G29" s="42"/>
      <c r="H29" s="42"/>
      <c r="I29" s="34"/>
      <c r="J29" s="34"/>
      <c r="K29" s="34"/>
      <c r="L29" s="34"/>
      <c r="M29" s="34"/>
      <c r="N29" s="34"/>
      <c r="O29" s="34"/>
      <c r="P29" s="34"/>
      <c r="Q29" s="50"/>
      <c r="R29" s="50"/>
      <c r="S29" s="50"/>
      <c r="T29" s="50"/>
    </row>
    <row r="30" spans="1:20" s="30" customFormat="1" ht="12.75">
      <c r="A30" s="35">
        <v>17</v>
      </c>
      <c r="B30" s="41"/>
      <c r="C30" s="47"/>
      <c r="D30" s="43"/>
      <c r="E30" s="43"/>
      <c r="F30" s="43"/>
      <c r="G30" s="42"/>
      <c r="H30" s="42"/>
      <c r="I30" s="34"/>
      <c r="J30" s="34"/>
      <c r="K30" s="34"/>
      <c r="L30" s="34"/>
      <c r="M30" s="34"/>
      <c r="N30" s="34"/>
      <c r="O30" s="34"/>
      <c r="P30" s="34"/>
      <c r="Q30" s="50"/>
      <c r="R30" s="50"/>
      <c r="S30" s="50"/>
      <c r="T30" s="50"/>
    </row>
    <row r="31" spans="1:20" s="30" customFormat="1" ht="12.75">
      <c r="A31" s="35">
        <v>18</v>
      </c>
      <c r="B31" s="41"/>
      <c r="C31" s="47"/>
      <c r="D31" s="43"/>
      <c r="E31" s="43"/>
      <c r="F31" s="43"/>
      <c r="G31" s="42"/>
      <c r="H31" s="42"/>
      <c r="I31" s="34"/>
      <c r="J31" s="34"/>
      <c r="K31" s="34"/>
      <c r="L31" s="34"/>
      <c r="M31" s="34"/>
      <c r="N31" s="34"/>
      <c r="O31" s="34"/>
      <c r="P31" s="34"/>
      <c r="Q31" s="50"/>
      <c r="R31" s="50"/>
      <c r="S31" s="50"/>
      <c r="T31" s="50"/>
    </row>
    <row r="32" spans="1:20" s="30" customFormat="1" ht="12.75">
      <c r="A32" s="35">
        <v>19</v>
      </c>
      <c r="B32" s="41"/>
      <c r="C32" s="47"/>
      <c r="D32" s="43"/>
      <c r="E32" s="43"/>
      <c r="F32" s="43"/>
      <c r="G32" s="42"/>
      <c r="H32" s="42"/>
      <c r="I32" s="34"/>
      <c r="J32" s="34"/>
      <c r="K32" s="34"/>
      <c r="L32" s="34"/>
      <c r="M32" s="34"/>
      <c r="N32" s="34"/>
      <c r="O32" s="34"/>
      <c r="P32" s="34"/>
      <c r="Q32" s="50"/>
      <c r="R32" s="50"/>
      <c r="S32" s="50"/>
      <c r="T32" s="50"/>
    </row>
    <row r="33" spans="1:20" s="30" customFormat="1" ht="12.75">
      <c r="A33" s="35">
        <v>20</v>
      </c>
      <c r="B33" s="41"/>
      <c r="C33" s="47"/>
      <c r="D33" s="43"/>
      <c r="E33" s="43"/>
      <c r="F33" s="43"/>
      <c r="G33" s="42"/>
      <c r="H33" s="42"/>
      <c r="I33" s="34"/>
      <c r="J33" s="34"/>
      <c r="K33" s="34"/>
      <c r="L33" s="34"/>
      <c r="M33" s="34"/>
      <c r="N33" s="34"/>
      <c r="O33" s="34"/>
      <c r="P33" s="34"/>
      <c r="Q33" s="50"/>
      <c r="R33" s="50"/>
      <c r="S33" s="50"/>
      <c r="T33" s="50"/>
    </row>
    <row r="34" spans="1:20" s="30" customFormat="1" ht="12.75">
      <c r="A34" s="35">
        <v>21</v>
      </c>
      <c r="B34" s="41"/>
      <c r="C34" s="47"/>
      <c r="D34" s="43"/>
      <c r="E34" s="43"/>
      <c r="F34" s="43"/>
      <c r="G34" s="42"/>
      <c r="H34" s="42"/>
      <c r="I34" s="34"/>
      <c r="J34" s="34"/>
      <c r="K34" s="34"/>
      <c r="L34" s="34"/>
      <c r="M34" s="34"/>
      <c r="N34" s="34"/>
      <c r="O34" s="34"/>
      <c r="P34" s="34"/>
      <c r="Q34" s="50"/>
      <c r="R34" s="50"/>
      <c r="S34" s="50"/>
      <c r="T34" s="50"/>
    </row>
    <row r="35" spans="1:20" s="30" customFormat="1" ht="12.75">
      <c r="A35" s="35">
        <v>22</v>
      </c>
      <c r="B35" s="41"/>
      <c r="C35" s="47"/>
      <c r="D35" s="43"/>
      <c r="E35" s="43"/>
      <c r="F35" s="43"/>
      <c r="G35" s="42"/>
      <c r="H35" s="42"/>
      <c r="I35" s="34"/>
      <c r="J35" s="34"/>
      <c r="K35" s="34"/>
      <c r="L35" s="34"/>
      <c r="M35" s="34"/>
      <c r="N35" s="34"/>
      <c r="O35" s="34"/>
      <c r="P35" s="34"/>
      <c r="Q35" s="50"/>
      <c r="R35" s="50"/>
      <c r="S35" s="50"/>
      <c r="T35" s="50"/>
    </row>
    <row r="36" spans="1:20" s="30" customFormat="1" ht="12.75">
      <c r="A36" s="35">
        <v>23</v>
      </c>
      <c r="B36" s="41"/>
      <c r="C36" s="47"/>
      <c r="D36" s="43"/>
      <c r="E36" s="43"/>
      <c r="F36" s="43"/>
      <c r="G36" s="42"/>
      <c r="H36" s="42"/>
      <c r="I36" s="34"/>
      <c r="J36" s="34"/>
      <c r="K36" s="34"/>
      <c r="L36" s="34"/>
      <c r="M36" s="34"/>
      <c r="N36" s="34"/>
      <c r="O36" s="34"/>
      <c r="P36" s="34"/>
      <c r="Q36" s="50"/>
      <c r="R36" s="50"/>
      <c r="S36" s="50"/>
      <c r="T36" s="50"/>
    </row>
    <row r="37" spans="1:20" s="30" customFormat="1" ht="12.75">
      <c r="A37" s="35">
        <v>25</v>
      </c>
      <c r="B37" s="41"/>
      <c r="C37" s="47"/>
      <c r="D37" s="43"/>
      <c r="E37" s="43"/>
      <c r="F37" s="43"/>
      <c r="G37" s="42"/>
      <c r="H37" s="42"/>
      <c r="I37" s="34"/>
      <c r="J37" s="34"/>
      <c r="K37" s="34"/>
      <c r="L37" s="34"/>
      <c r="M37" s="34"/>
      <c r="N37" s="34"/>
      <c r="O37" s="34"/>
      <c r="P37" s="34"/>
      <c r="Q37" s="50"/>
      <c r="R37" s="50"/>
      <c r="S37" s="50"/>
      <c r="T37" s="50"/>
    </row>
    <row r="38" spans="1:20" s="30" customFormat="1" ht="12.75">
      <c r="A38" s="35">
        <v>26</v>
      </c>
      <c r="B38" s="41"/>
      <c r="C38" s="47"/>
      <c r="D38" s="43"/>
      <c r="E38" s="43"/>
      <c r="F38" s="43"/>
      <c r="G38" s="42"/>
      <c r="H38" s="42"/>
      <c r="I38" s="34"/>
      <c r="J38" s="34"/>
      <c r="K38" s="34"/>
      <c r="L38" s="34"/>
      <c r="M38" s="34"/>
      <c r="N38" s="34"/>
      <c r="O38" s="34"/>
      <c r="P38" s="34"/>
      <c r="Q38" s="50"/>
      <c r="R38" s="50"/>
      <c r="S38" s="50"/>
      <c r="T38" s="50"/>
    </row>
    <row r="39" spans="1:20" s="30" customFormat="1" ht="12.75">
      <c r="A39" s="35">
        <v>27</v>
      </c>
      <c r="B39" s="41"/>
      <c r="C39" s="47"/>
      <c r="D39" s="43"/>
      <c r="E39" s="43"/>
      <c r="F39" s="43"/>
      <c r="G39" s="42"/>
      <c r="H39" s="42"/>
      <c r="I39" s="34"/>
      <c r="J39" s="34"/>
      <c r="K39" s="34"/>
      <c r="L39" s="34"/>
      <c r="M39" s="34"/>
      <c r="N39" s="34"/>
      <c r="O39" s="34"/>
      <c r="P39" s="34"/>
      <c r="Q39" s="50"/>
      <c r="R39" s="50"/>
      <c r="S39" s="50"/>
      <c r="T39" s="50"/>
    </row>
    <row r="40" spans="1:20" s="30" customFormat="1" ht="12.75">
      <c r="A40" s="35">
        <v>28</v>
      </c>
      <c r="B40" s="41"/>
      <c r="C40" s="47"/>
      <c r="D40" s="43"/>
      <c r="E40" s="43"/>
      <c r="F40" s="43"/>
      <c r="G40" s="42"/>
      <c r="H40" s="42"/>
      <c r="I40" s="34"/>
      <c r="J40" s="34"/>
      <c r="K40" s="34"/>
      <c r="L40" s="34"/>
      <c r="M40" s="34"/>
      <c r="N40" s="34"/>
      <c r="O40" s="34"/>
      <c r="P40" s="34"/>
      <c r="Q40" s="50"/>
      <c r="R40" s="50"/>
      <c r="S40" s="50"/>
      <c r="T40" s="50"/>
    </row>
    <row r="41" spans="1:20" s="30" customFormat="1" ht="12.75">
      <c r="A41" s="35">
        <v>29</v>
      </c>
      <c r="B41" s="41"/>
      <c r="C41" s="47"/>
      <c r="D41" s="43"/>
      <c r="E41" s="43"/>
      <c r="F41" s="43"/>
      <c r="G41" s="42"/>
      <c r="H41" s="42"/>
      <c r="I41" s="34"/>
      <c r="J41" s="34"/>
      <c r="K41" s="34"/>
      <c r="L41" s="34"/>
      <c r="M41" s="34"/>
      <c r="N41" s="34"/>
      <c r="O41" s="34"/>
      <c r="P41" s="34"/>
      <c r="Q41" s="50"/>
      <c r="R41" s="50"/>
      <c r="S41" s="50"/>
      <c r="T41" s="50"/>
    </row>
    <row r="42" spans="1:20" s="30" customFormat="1" ht="12.75">
      <c r="A42" s="35">
        <v>30</v>
      </c>
      <c r="B42" s="41"/>
      <c r="C42" s="47"/>
      <c r="D42" s="43"/>
      <c r="E42" s="43"/>
      <c r="F42" s="43"/>
      <c r="G42" s="42"/>
      <c r="H42" s="42"/>
      <c r="I42" s="34"/>
      <c r="J42" s="34"/>
      <c r="K42" s="34"/>
      <c r="L42" s="34"/>
      <c r="M42" s="34"/>
      <c r="N42" s="34"/>
      <c r="O42" s="34"/>
      <c r="P42" s="34"/>
      <c r="Q42" s="50"/>
      <c r="R42" s="50"/>
      <c r="S42" s="50"/>
      <c r="T42" s="50"/>
    </row>
    <row r="43" spans="1:20" s="30" customFormat="1" ht="12.75">
      <c r="A43" s="35">
        <v>31</v>
      </c>
      <c r="B43" s="41"/>
      <c r="C43" s="47"/>
      <c r="D43" s="43"/>
      <c r="E43" s="43"/>
      <c r="F43" s="43"/>
      <c r="G43" s="42"/>
      <c r="H43" s="42"/>
      <c r="I43" s="34"/>
      <c r="J43" s="34"/>
      <c r="K43" s="34"/>
      <c r="L43" s="34"/>
      <c r="M43" s="34"/>
      <c r="N43" s="34"/>
      <c r="O43" s="34"/>
      <c r="P43" s="34"/>
      <c r="Q43" s="50"/>
      <c r="R43" s="50"/>
      <c r="S43" s="50"/>
      <c r="T43" s="50"/>
    </row>
    <row r="44" spans="1:20" s="30" customFormat="1" ht="12.75">
      <c r="A44" s="35">
        <v>32</v>
      </c>
      <c r="B44" s="41"/>
      <c r="C44" s="47"/>
      <c r="D44" s="43"/>
      <c r="E44" s="43"/>
      <c r="F44" s="43"/>
      <c r="G44" s="42"/>
      <c r="H44" s="42"/>
      <c r="I44" s="34"/>
      <c r="J44" s="34"/>
      <c r="K44" s="34"/>
      <c r="L44" s="34"/>
      <c r="M44" s="34"/>
      <c r="N44" s="34"/>
      <c r="O44" s="34"/>
      <c r="P44" s="34"/>
      <c r="Q44" s="50"/>
      <c r="R44" s="50"/>
      <c r="S44" s="50"/>
      <c r="T44" s="50"/>
    </row>
    <row r="45" spans="1:20" s="30" customFormat="1" ht="12.75">
      <c r="A45" s="35">
        <v>33</v>
      </c>
      <c r="B45" s="41"/>
      <c r="C45" s="47"/>
      <c r="D45" s="43"/>
      <c r="E45" s="43"/>
      <c r="F45" s="43"/>
      <c r="G45" s="42"/>
      <c r="H45" s="42"/>
      <c r="I45" s="34"/>
      <c r="J45" s="34"/>
      <c r="K45" s="34"/>
      <c r="L45" s="34"/>
      <c r="M45" s="34"/>
      <c r="N45" s="34"/>
      <c r="O45" s="34"/>
      <c r="P45" s="34"/>
      <c r="Q45" s="50"/>
      <c r="R45" s="50"/>
      <c r="S45" s="50"/>
      <c r="T45" s="50"/>
    </row>
    <row r="46" spans="1:20" s="30" customFormat="1" ht="12.75">
      <c r="A46" s="35">
        <v>34</v>
      </c>
      <c r="B46" s="41"/>
      <c r="C46" s="47"/>
      <c r="D46" s="43"/>
      <c r="E46" s="43"/>
      <c r="F46" s="43"/>
      <c r="G46" s="42"/>
      <c r="H46" s="42"/>
      <c r="I46" s="34"/>
      <c r="J46" s="34"/>
      <c r="K46" s="34"/>
      <c r="L46" s="34"/>
      <c r="M46" s="34"/>
      <c r="N46" s="34"/>
      <c r="O46" s="34"/>
      <c r="P46" s="34"/>
      <c r="Q46" s="50"/>
      <c r="R46" s="50"/>
      <c r="S46" s="50"/>
      <c r="T46" s="50"/>
    </row>
    <row r="47" spans="1:20" s="30" customFormat="1" ht="12.75">
      <c r="A47" s="35">
        <v>35</v>
      </c>
      <c r="B47" s="41"/>
      <c r="C47" s="47"/>
      <c r="D47" s="43"/>
      <c r="E47" s="43"/>
      <c r="F47" s="43"/>
      <c r="G47" s="42"/>
      <c r="H47" s="42"/>
      <c r="I47" s="34"/>
      <c r="J47" s="34"/>
      <c r="K47" s="34"/>
      <c r="L47" s="34"/>
      <c r="M47" s="34"/>
      <c r="N47" s="34"/>
      <c r="O47" s="34"/>
      <c r="P47" s="34"/>
      <c r="Q47" s="50"/>
      <c r="R47" s="50"/>
      <c r="S47" s="50"/>
      <c r="T47" s="50"/>
    </row>
    <row r="48" spans="1:20" s="30" customFormat="1" ht="12.75">
      <c r="A48" s="35">
        <v>36</v>
      </c>
      <c r="B48" s="41"/>
      <c r="C48" s="47"/>
      <c r="D48" s="43"/>
      <c r="E48" s="43"/>
      <c r="F48" s="43"/>
      <c r="G48" s="42"/>
      <c r="H48" s="42"/>
      <c r="I48" s="34"/>
      <c r="J48" s="34"/>
      <c r="K48" s="34"/>
      <c r="L48" s="34"/>
      <c r="M48" s="34"/>
      <c r="N48" s="34"/>
      <c r="O48" s="34"/>
      <c r="P48" s="34"/>
      <c r="Q48" s="50"/>
      <c r="R48" s="50"/>
      <c r="S48" s="50"/>
      <c r="T48" s="50"/>
    </row>
    <row r="49" spans="1:20" s="30" customFormat="1" ht="12.75">
      <c r="A49" s="35">
        <v>37</v>
      </c>
      <c r="B49" s="41"/>
      <c r="C49" s="47"/>
      <c r="D49" s="43"/>
      <c r="E49" s="43"/>
      <c r="F49" s="43"/>
      <c r="G49" s="42"/>
      <c r="H49" s="42"/>
      <c r="I49" s="34"/>
      <c r="J49" s="34"/>
      <c r="K49" s="34"/>
      <c r="L49" s="34"/>
      <c r="M49" s="34"/>
      <c r="N49" s="34"/>
      <c r="O49" s="34"/>
      <c r="P49" s="34"/>
      <c r="Q49" s="50"/>
      <c r="R49" s="50"/>
      <c r="S49" s="50"/>
      <c r="T49" s="50"/>
    </row>
    <row r="50" spans="1:20" s="30" customFormat="1" ht="12.75">
      <c r="A50" s="35">
        <v>38</v>
      </c>
      <c r="B50" s="41"/>
      <c r="C50" s="47"/>
      <c r="D50" s="43"/>
      <c r="E50" s="43"/>
      <c r="F50" s="43"/>
      <c r="G50" s="42"/>
      <c r="H50" s="42"/>
      <c r="I50" s="34"/>
      <c r="J50" s="34"/>
      <c r="K50" s="34"/>
      <c r="L50" s="34"/>
      <c r="M50" s="34"/>
      <c r="N50" s="34"/>
      <c r="O50" s="34"/>
      <c r="P50" s="34"/>
      <c r="Q50" s="50"/>
      <c r="R50" s="50"/>
      <c r="S50" s="50"/>
      <c r="T50" s="50"/>
    </row>
    <row r="51" spans="1:20" s="30" customFormat="1" ht="12.75">
      <c r="A51" s="35">
        <v>39</v>
      </c>
      <c r="B51" s="41"/>
      <c r="C51" s="47"/>
      <c r="D51" s="43"/>
      <c r="E51" s="43"/>
      <c r="F51" s="43"/>
      <c r="G51" s="42"/>
      <c r="H51" s="42"/>
      <c r="I51" s="34"/>
      <c r="J51" s="34"/>
      <c r="K51" s="34"/>
      <c r="L51" s="34"/>
      <c r="M51" s="34"/>
      <c r="N51" s="34"/>
      <c r="O51" s="34"/>
      <c r="P51" s="34"/>
      <c r="Q51" s="50"/>
      <c r="R51" s="50"/>
      <c r="S51" s="50"/>
      <c r="T51" s="50"/>
    </row>
    <row r="52" spans="1:20" s="44" customFormat="1" ht="12.75">
      <c r="A52" s="35">
        <v>40</v>
      </c>
      <c r="B52" s="41"/>
      <c r="C52" s="47"/>
      <c r="D52" s="43"/>
      <c r="E52" s="43"/>
      <c r="F52" s="43"/>
      <c r="G52" s="42"/>
      <c r="H52" s="42"/>
      <c r="I52" s="51"/>
      <c r="J52" s="51"/>
      <c r="K52" s="51"/>
      <c r="L52" s="51"/>
      <c r="M52" s="51"/>
      <c r="N52" s="51"/>
      <c r="O52" s="51"/>
      <c r="P52" s="51"/>
      <c r="Q52" s="53"/>
      <c r="R52" s="53"/>
      <c r="S52" s="53"/>
      <c r="T52" s="53"/>
    </row>
    <row r="53" spans="1:20" s="30" customFormat="1" ht="12.75">
      <c r="A53" s="35">
        <v>41</v>
      </c>
      <c r="B53" s="41"/>
      <c r="C53" s="47"/>
      <c r="D53" s="43"/>
      <c r="E53" s="43"/>
      <c r="F53" s="43"/>
      <c r="G53" s="42"/>
      <c r="H53" s="42"/>
      <c r="I53" s="34"/>
      <c r="J53" s="34"/>
      <c r="K53" s="34"/>
      <c r="L53" s="34"/>
      <c r="M53" s="34"/>
      <c r="N53" s="34"/>
      <c r="O53" s="34"/>
      <c r="P53" s="34"/>
      <c r="Q53" s="50"/>
      <c r="R53" s="50"/>
      <c r="S53" s="50"/>
      <c r="T53" s="50"/>
    </row>
    <row r="54" spans="1:20" s="44" customFormat="1" ht="12.75">
      <c r="A54" s="35">
        <v>42</v>
      </c>
      <c r="B54" s="41"/>
      <c r="C54" s="47"/>
      <c r="D54" s="43"/>
      <c r="E54" s="43"/>
      <c r="F54" s="43"/>
      <c r="G54" s="42"/>
      <c r="H54" s="42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53"/>
      <c r="T54" s="53"/>
    </row>
    <row r="55" spans="1:20" s="30" customFormat="1" ht="12.75">
      <c r="A55" s="35">
        <v>43</v>
      </c>
      <c r="B55" s="41"/>
      <c r="C55" s="47"/>
      <c r="D55" s="43"/>
      <c r="E55" s="43"/>
      <c r="F55" s="43"/>
      <c r="G55" s="42"/>
      <c r="H55" s="42"/>
      <c r="I55" s="34"/>
      <c r="J55" s="34"/>
      <c r="K55" s="34"/>
      <c r="L55" s="34"/>
      <c r="M55" s="34"/>
      <c r="N55" s="34"/>
      <c r="O55" s="34"/>
      <c r="P55" s="34"/>
      <c r="Q55" s="50"/>
      <c r="R55" s="50"/>
      <c r="S55" s="50"/>
      <c r="T55" s="50"/>
    </row>
    <row r="56" spans="1:20" s="30" customFormat="1" ht="12.75">
      <c r="A56" s="35">
        <v>44</v>
      </c>
      <c r="B56" s="41"/>
      <c r="C56" s="47"/>
      <c r="D56" s="43"/>
      <c r="E56" s="43"/>
      <c r="F56" s="43"/>
      <c r="G56" s="42"/>
      <c r="H56" s="42"/>
      <c r="I56" s="34"/>
      <c r="J56" s="34"/>
      <c r="K56" s="34"/>
      <c r="L56" s="34"/>
      <c r="M56" s="34"/>
      <c r="N56" s="34"/>
      <c r="O56" s="34"/>
      <c r="P56" s="34"/>
      <c r="Q56" s="50"/>
      <c r="R56" s="50"/>
      <c r="S56" s="50"/>
      <c r="T56" s="50"/>
    </row>
    <row r="57" spans="1:20" s="30" customFormat="1" ht="12.75">
      <c r="A57" s="35">
        <v>45</v>
      </c>
      <c r="B57" s="41"/>
      <c r="C57" s="47"/>
      <c r="D57" s="43"/>
      <c r="E57" s="43"/>
      <c r="F57" s="43"/>
      <c r="G57" s="42"/>
      <c r="H57" s="42"/>
      <c r="I57" s="34"/>
      <c r="J57" s="34"/>
      <c r="K57" s="34"/>
      <c r="L57" s="34"/>
      <c r="M57" s="34"/>
      <c r="N57" s="34"/>
      <c r="O57" s="34"/>
      <c r="P57" s="34"/>
      <c r="Q57" s="50"/>
      <c r="R57" s="50"/>
      <c r="S57" s="50"/>
      <c r="T57" s="50"/>
    </row>
    <row r="58" spans="1:20" s="30" customFormat="1" ht="12.75">
      <c r="A58" s="35">
        <v>46</v>
      </c>
      <c r="B58" s="41"/>
      <c r="C58" s="47"/>
      <c r="D58" s="43"/>
      <c r="E58" s="43"/>
      <c r="F58" s="43"/>
      <c r="G58" s="42"/>
      <c r="H58" s="42"/>
      <c r="I58" s="34"/>
      <c r="J58" s="34"/>
      <c r="K58" s="34"/>
      <c r="L58" s="34"/>
      <c r="M58" s="34"/>
      <c r="N58" s="34"/>
      <c r="O58" s="34"/>
      <c r="P58" s="34"/>
      <c r="Q58" s="50"/>
      <c r="R58" s="50"/>
      <c r="S58" s="50"/>
      <c r="T58" s="50"/>
    </row>
    <row r="59" spans="1:20" s="30" customFormat="1" ht="12.75">
      <c r="A59" s="35">
        <v>47</v>
      </c>
      <c r="B59" s="41"/>
      <c r="C59" s="47"/>
      <c r="D59" s="43"/>
      <c r="E59" s="43"/>
      <c r="F59" s="43"/>
      <c r="G59" s="42"/>
      <c r="H59" s="42"/>
      <c r="I59" s="34"/>
      <c r="J59" s="34"/>
      <c r="K59" s="34"/>
      <c r="L59" s="34"/>
      <c r="M59" s="34"/>
      <c r="N59" s="34"/>
      <c r="O59" s="34"/>
      <c r="P59" s="34"/>
      <c r="Q59" s="50"/>
      <c r="R59" s="50"/>
      <c r="S59" s="50"/>
      <c r="T59" s="50"/>
    </row>
    <row r="60" spans="1:20" s="30" customFormat="1" ht="12.75">
      <c r="A60" s="35">
        <v>48</v>
      </c>
      <c r="B60" s="41"/>
      <c r="C60" s="47"/>
      <c r="D60" s="43"/>
      <c r="E60" s="43"/>
      <c r="F60" s="43"/>
      <c r="G60" s="42"/>
      <c r="H60" s="42"/>
      <c r="I60" s="34"/>
      <c r="J60" s="34"/>
      <c r="K60" s="34"/>
      <c r="L60" s="34"/>
      <c r="M60" s="34"/>
      <c r="N60" s="34"/>
      <c r="O60" s="34"/>
      <c r="P60" s="34"/>
      <c r="Q60" s="50"/>
      <c r="R60" s="50"/>
      <c r="S60" s="50"/>
      <c r="T60" s="50"/>
    </row>
    <row r="61" spans="1:20" s="30" customFormat="1" ht="12.75">
      <c r="A61" s="35">
        <v>49</v>
      </c>
      <c r="B61" s="41"/>
      <c r="C61" s="47"/>
      <c r="D61" s="43"/>
      <c r="E61" s="43"/>
      <c r="F61" s="43"/>
      <c r="G61" s="42"/>
      <c r="H61" s="42"/>
      <c r="I61" s="34"/>
      <c r="J61" s="34"/>
      <c r="K61" s="34"/>
      <c r="L61" s="34"/>
      <c r="M61" s="34"/>
      <c r="N61" s="34"/>
      <c r="O61" s="34"/>
      <c r="P61" s="34"/>
      <c r="Q61" s="50"/>
      <c r="R61" s="50"/>
      <c r="S61" s="50"/>
      <c r="T61" s="50"/>
    </row>
    <row r="62" spans="1:20" s="30" customFormat="1" ht="12.75">
      <c r="A62" s="35">
        <v>50</v>
      </c>
      <c r="B62" s="41"/>
      <c r="C62" s="47"/>
      <c r="D62" s="43"/>
      <c r="E62" s="43"/>
      <c r="F62" s="43"/>
      <c r="G62" s="42"/>
      <c r="H62" s="42"/>
      <c r="I62" s="34"/>
      <c r="J62" s="34"/>
      <c r="K62" s="34"/>
      <c r="L62" s="34"/>
      <c r="M62" s="34"/>
      <c r="N62" s="34"/>
      <c r="O62" s="34"/>
      <c r="P62" s="34"/>
      <c r="Q62" s="50"/>
      <c r="R62" s="50"/>
      <c r="S62" s="50"/>
      <c r="T62" s="50"/>
    </row>
    <row r="63" spans="1:20" s="30" customFormat="1" ht="12.75">
      <c r="A63" s="35">
        <v>51</v>
      </c>
      <c r="B63" s="41" t="s">
        <v>12</v>
      </c>
      <c r="C63" s="47" t="s">
        <v>12</v>
      </c>
      <c r="D63" s="43" t="s">
        <v>12</v>
      </c>
      <c r="E63" s="43" t="s">
        <v>12</v>
      </c>
      <c r="F63" s="43" t="s">
        <v>12</v>
      </c>
      <c r="G63" s="42" t="s">
        <v>12</v>
      </c>
      <c r="H63" s="42" t="s">
        <v>12</v>
      </c>
      <c r="I63" s="34"/>
      <c r="J63" s="34"/>
      <c r="K63" s="34"/>
      <c r="L63" s="34"/>
      <c r="M63" s="34"/>
      <c r="N63" s="34"/>
      <c r="O63" s="34"/>
      <c r="P63" s="34"/>
      <c r="Q63" s="50"/>
      <c r="R63" s="50"/>
      <c r="S63" s="50"/>
      <c r="T63" s="50"/>
    </row>
    <row r="64" spans="1:20" s="30" customFormat="1" ht="12.75">
      <c r="A64" s="35">
        <v>52</v>
      </c>
      <c r="B64" s="41" t="s">
        <v>12</v>
      </c>
      <c r="C64" s="47" t="s">
        <v>12</v>
      </c>
      <c r="D64" s="43" t="s">
        <v>12</v>
      </c>
      <c r="E64" s="43" t="s">
        <v>12</v>
      </c>
      <c r="F64" s="43" t="s">
        <v>12</v>
      </c>
      <c r="G64" s="42" t="s">
        <v>12</v>
      </c>
      <c r="H64" s="42" t="s">
        <v>12</v>
      </c>
      <c r="I64" s="34"/>
      <c r="J64" s="34"/>
      <c r="K64" s="34"/>
      <c r="L64" s="34"/>
      <c r="M64" s="34"/>
      <c r="N64" s="34"/>
      <c r="O64" s="34"/>
      <c r="P64" s="34"/>
      <c r="Q64" s="50"/>
      <c r="R64" s="50"/>
      <c r="S64" s="50"/>
      <c r="T64" s="50"/>
    </row>
    <row r="65" spans="1:20" s="30" customFormat="1" ht="12.75">
      <c r="A65" s="35">
        <v>53</v>
      </c>
      <c r="B65" s="41" t="s">
        <v>12</v>
      </c>
      <c r="C65" s="47" t="s">
        <v>12</v>
      </c>
      <c r="D65" s="43" t="s">
        <v>12</v>
      </c>
      <c r="E65" s="43" t="s">
        <v>12</v>
      </c>
      <c r="F65" s="43" t="s">
        <v>12</v>
      </c>
      <c r="G65" s="42" t="s">
        <v>12</v>
      </c>
      <c r="H65" s="42" t="s">
        <v>12</v>
      </c>
      <c r="I65" s="34"/>
      <c r="J65" s="34"/>
      <c r="K65" s="34"/>
      <c r="L65" s="34"/>
      <c r="M65" s="34"/>
      <c r="N65" s="34"/>
      <c r="O65" s="34"/>
      <c r="P65" s="34"/>
      <c r="Q65" s="50"/>
      <c r="R65" s="50"/>
      <c r="S65" s="50"/>
      <c r="T65" s="50"/>
    </row>
    <row r="66" spans="1:20" s="30" customFormat="1" ht="12.75">
      <c r="A66" s="35">
        <v>54</v>
      </c>
      <c r="B66" s="41" t="s">
        <v>12</v>
      </c>
      <c r="C66" s="47" t="s">
        <v>12</v>
      </c>
      <c r="D66" s="43" t="s">
        <v>12</v>
      </c>
      <c r="E66" s="43" t="s">
        <v>12</v>
      </c>
      <c r="F66" s="43" t="s">
        <v>12</v>
      </c>
      <c r="G66" s="42" t="s">
        <v>12</v>
      </c>
      <c r="H66" s="42" t="s">
        <v>12</v>
      </c>
      <c r="I66" s="34"/>
      <c r="J66" s="34"/>
      <c r="K66" s="34"/>
      <c r="L66" s="34"/>
      <c r="M66" s="34"/>
      <c r="N66" s="34"/>
      <c r="O66" s="34"/>
      <c r="P66" s="34"/>
      <c r="Q66" s="50"/>
      <c r="R66" s="50"/>
      <c r="S66" s="50"/>
      <c r="T66" s="50"/>
    </row>
    <row r="67" spans="1:20" s="30" customFormat="1" ht="12.75">
      <c r="A67" s="35">
        <v>55</v>
      </c>
      <c r="B67" s="41" t="s">
        <v>12</v>
      </c>
      <c r="C67" s="47" t="s">
        <v>12</v>
      </c>
      <c r="D67" s="43" t="s">
        <v>12</v>
      </c>
      <c r="E67" s="43" t="s">
        <v>12</v>
      </c>
      <c r="F67" s="43" t="s">
        <v>12</v>
      </c>
      <c r="G67" s="42" t="s">
        <v>12</v>
      </c>
      <c r="H67" s="42" t="s">
        <v>12</v>
      </c>
      <c r="I67" s="34"/>
      <c r="J67" s="34"/>
      <c r="K67" s="34"/>
      <c r="L67" s="34"/>
      <c r="M67" s="34"/>
      <c r="N67" s="34"/>
      <c r="O67" s="34"/>
      <c r="P67" s="34"/>
      <c r="Q67" s="50"/>
      <c r="R67" s="50"/>
      <c r="S67" s="50"/>
      <c r="T67" s="50"/>
    </row>
    <row r="68" spans="1:20" s="44" customFormat="1" ht="12.75">
      <c r="A68" s="35">
        <v>56</v>
      </c>
      <c r="B68" s="41" t="s">
        <v>12</v>
      </c>
      <c r="C68" s="47" t="s">
        <v>12</v>
      </c>
      <c r="D68" s="43" t="s">
        <v>12</v>
      </c>
      <c r="E68" s="43" t="s">
        <v>12</v>
      </c>
      <c r="F68" s="43" t="s">
        <v>12</v>
      </c>
      <c r="G68" s="42" t="s">
        <v>12</v>
      </c>
      <c r="H68" s="42" t="s">
        <v>12</v>
      </c>
      <c r="I68" s="51"/>
      <c r="J68" s="51"/>
      <c r="K68" s="51"/>
      <c r="L68" s="51"/>
      <c r="M68" s="51"/>
      <c r="N68" s="51"/>
      <c r="O68" s="51"/>
      <c r="P68" s="51"/>
      <c r="Q68" s="53"/>
      <c r="R68" s="53"/>
      <c r="S68" s="53"/>
      <c r="T68" s="53"/>
    </row>
    <row r="69" spans="1:20" s="30" customFormat="1" ht="12.75">
      <c r="A69" s="35">
        <v>57</v>
      </c>
      <c r="B69" s="41" t="s">
        <v>12</v>
      </c>
      <c r="C69" s="47" t="s">
        <v>12</v>
      </c>
      <c r="D69" s="43" t="s">
        <v>12</v>
      </c>
      <c r="E69" s="43" t="s">
        <v>12</v>
      </c>
      <c r="F69" s="43" t="s">
        <v>12</v>
      </c>
      <c r="G69" s="42" t="s">
        <v>12</v>
      </c>
      <c r="H69" s="42" t="s">
        <v>12</v>
      </c>
      <c r="I69" s="34"/>
      <c r="J69" s="34"/>
      <c r="K69" s="34"/>
      <c r="L69" s="34"/>
      <c r="M69" s="34"/>
      <c r="N69" s="34"/>
      <c r="O69" s="34"/>
      <c r="P69" s="34"/>
      <c r="Q69" s="50"/>
      <c r="R69" s="50"/>
      <c r="S69" s="50"/>
      <c r="T69" s="50"/>
    </row>
    <row r="70" spans="1:20" s="30" customFormat="1" ht="12.75">
      <c r="A70" s="35">
        <v>58</v>
      </c>
      <c r="B70" s="41" t="s">
        <v>12</v>
      </c>
      <c r="C70" s="47" t="s">
        <v>12</v>
      </c>
      <c r="D70" s="43" t="s">
        <v>12</v>
      </c>
      <c r="E70" s="43" t="s">
        <v>12</v>
      </c>
      <c r="F70" s="43" t="s">
        <v>12</v>
      </c>
      <c r="G70" s="42" t="s">
        <v>12</v>
      </c>
      <c r="H70" s="42" t="s">
        <v>12</v>
      </c>
      <c r="I70" s="34"/>
      <c r="J70" s="34"/>
      <c r="K70" s="34"/>
      <c r="L70" s="34"/>
      <c r="M70" s="34"/>
      <c r="N70" s="34"/>
      <c r="O70" s="34"/>
      <c r="P70" s="34"/>
      <c r="Q70" s="50"/>
      <c r="R70" s="50"/>
      <c r="S70" s="50"/>
      <c r="T70" s="50"/>
    </row>
    <row r="71" spans="1:20" s="30" customFormat="1" ht="12.75">
      <c r="A71" s="35">
        <v>59</v>
      </c>
      <c r="B71" s="41" t="s">
        <v>12</v>
      </c>
      <c r="C71" s="47" t="s">
        <v>12</v>
      </c>
      <c r="D71" s="43" t="s">
        <v>12</v>
      </c>
      <c r="E71" s="43" t="s">
        <v>12</v>
      </c>
      <c r="F71" s="43" t="s">
        <v>12</v>
      </c>
      <c r="G71" s="42" t="s">
        <v>12</v>
      </c>
      <c r="H71" s="42" t="s">
        <v>12</v>
      </c>
      <c r="I71" s="34"/>
      <c r="J71" s="34"/>
      <c r="K71" s="34"/>
      <c r="L71" s="34"/>
      <c r="M71" s="34"/>
      <c r="N71" s="34"/>
      <c r="O71" s="34"/>
      <c r="P71" s="34"/>
      <c r="Q71" s="50"/>
      <c r="R71" s="50"/>
      <c r="S71" s="50"/>
      <c r="T71" s="50"/>
    </row>
    <row r="72" spans="1:20" s="44" customFormat="1" ht="12.75">
      <c r="A72" s="35">
        <v>60</v>
      </c>
      <c r="B72" s="41" t="s">
        <v>12</v>
      </c>
      <c r="C72" s="47" t="s">
        <v>12</v>
      </c>
      <c r="D72" s="43" t="s">
        <v>12</v>
      </c>
      <c r="E72" s="43" t="s">
        <v>12</v>
      </c>
      <c r="F72" s="43" t="s">
        <v>12</v>
      </c>
      <c r="G72" s="42" t="s">
        <v>12</v>
      </c>
      <c r="H72" s="42" t="s">
        <v>12</v>
      </c>
      <c r="I72" s="51"/>
      <c r="J72" s="51"/>
      <c r="K72" s="51"/>
      <c r="L72" s="51"/>
      <c r="M72" s="51"/>
      <c r="N72" s="51"/>
      <c r="O72" s="51"/>
      <c r="P72" s="51"/>
      <c r="Q72" s="53"/>
      <c r="R72" s="53"/>
      <c r="S72" s="53"/>
      <c r="T72" s="53"/>
    </row>
    <row r="73" spans="1:20" s="30" customFormat="1" ht="12.75">
      <c r="A73" s="35">
        <v>61</v>
      </c>
      <c r="B73" s="41" t="s">
        <v>12</v>
      </c>
      <c r="C73" s="47" t="s">
        <v>12</v>
      </c>
      <c r="D73" s="43" t="s">
        <v>12</v>
      </c>
      <c r="E73" s="43" t="s">
        <v>12</v>
      </c>
      <c r="F73" s="43" t="s">
        <v>12</v>
      </c>
      <c r="G73" s="42" t="s">
        <v>12</v>
      </c>
      <c r="H73" s="42" t="s">
        <v>12</v>
      </c>
      <c r="I73" s="34"/>
      <c r="J73" s="34"/>
      <c r="K73" s="34"/>
      <c r="L73" s="34"/>
      <c r="M73" s="34"/>
      <c r="N73" s="34"/>
      <c r="O73" s="34"/>
      <c r="P73" s="34"/>
      <c r="Q73" s="50"/>
      <c r="R73" s="50"/>
      <c r="S73" s="50"/>
      <c r="T73" s="50"/>
    </row>
    <row r="74" spans="1:20" s="44" customFormat="1" ht="12.75">
      <c r="A74" s="35">
        <v>62</v>
      </c>
      <c r="B74" s="41" t="s">
        <v>12</v>
      </c>
      <c r="C74" s="47" t="s">
        <v>12</v>
      </c>
      <c r="D74" s="43" t="s">
        <v>12</v>
      </c>
      <c r="E74" s="43" t="s">
        <v>12</v>
      </c>
      <c r="F74" s="43" t="s">
        <v>12</v>
      </c>
      <c r="G74" s="42" t="s">
        <v>12</v>
      </c>
      <c r="H74" s="42" t="s">
        <v>12</v>
      </c>
      <c r="I74" s="51"/>
      <c r="J74" s="51"/>
      <c r="K74" s="51"/>
      <c r="L74" s="51"/>
      <c r="M74" s="51"/>
      <c r="N74" s="51"/>
      <c r="O74" s="51"/>
      <c r="P74" s="51"/>
      <c r="Q74" s="53"/>
      <c r="R74" s="53"/>
      <c r="S74" s="53"/>
      <c r="T74" s="53"/>
    </row>
    <row r="75" spans="1:20" s="44" customFormat="1" ht="12.75">
      <c r="A75" s="35">
        <v>63</v>
      </c>
      <c r="B75" s="41" t="s">
        <v>12</v>
      </c>
      <c r="C75" s="47" t="s">
        <v>12</v>
      </c>
      <c r="D75" s="43" t="s">
        <v>12</v>
      </c>
      <c r="E75" s="43" t="s">
        <v>12</v>
      </c>
      <c r="F75" s="43" t="s">
        <v>12</v>
      </c>
      <c r="G75" s="42" t="s">
        <v>12</v>
      </c>
      <c r="H75" s="42" t="s">
        <v>12</v>
      </c>
      <c r="I75" s="51"/>
      <c r="J75" s="51"/>
      <c r="K75" s="51"/>
      <c r="L75" s="51"/>
      <c r="M75" s="51"/>
      <c r="N75" s="51"/>
      <c r="O75" s="51"/>
      <c r="P75" s="51"/>
      <c r="Q75" s="53"/>
      <c r="R75" s="53"/>
      <c r="S75" s="53"/>
      <c r="T75" s="53"/>
    </row>
    <row r="76" spans="1:20" s="44" customFormat="1" ht="12.75">
      <c r="A76" s="35">
        <v>64</v>
      </c>
      <c r="B76" s="41" t="s">
        <v>12</v>
      </c>
      <c r="C76" s="47" t="s">
        <v>12</v>
      </c>
      <c r="D76" s="43" t="s">
        <v>12</v>
      </c>
      <c r="E76" s="43" t="s">
        <v>12</v>
      </c>
      <c r="F76" s="43" t="s">
        <v>12</v>
      </c>
      <c r="G76" s="42" t="s">
        <v>12</v>
      </c>
      <c r="H76" s="42" t="s">
        <v>12</v>
      </c>
      <c r="I76" s="51"/>
      <c r="J76" s="51"/>
      <c r="K76" s="51"/>
      <c r="L76" s="51"/>
      <c r="M76" s="51"/>
      <c r="N76" s="51"/>
      <c r="O76" s="51"/>
      <c r="P76" s="51"/>
      <c r="Q76" s="53"/>
      <c r="R76" s="53"/>
      <c r="S76" s="53"/>
      <c r="T76" s="53"/>
    </row>
    <row r="77" spans="1:20" s="44" customFormat="1" ht="12.75">
      <c r="A77" s="35">
        <v>65</v>
      </c>
      <c r="B77" s="41" t="s">
        <v>12</v>
      </c>
      <c r="C77" s="47" t="s">
        <v>12</v>
      </c>
      <c r="D77" s="43" t="s">
        <v>12</v>
      </c>
      <c r="E77" s="43" t="s">
        <v>12</v>
      </c>
      <c r="F77" s="43" t="s">
        <v>12</v>
      </c>
      <c r="G77" s="42" t="s">
        <v>12</v>
      </c>
      <c r="H77" s="42" t="s">
        <v>12</v>
      </c>
      <c r="I77" s="51"/>
      <c r="J77" s="51"/>
      <c r="K77" s="51"/>
      <c r="L77" s="51"/>
      <c r="M77" s="51"/>
      <c r="N77" s="51"/>
      <c r="O77" s="51"/>
      <c r="P77" s="51"/>
      <c r="Q77" s="53"/>
      <c r="R77" s="53"/>
      <c r="S77" s="53"/>
      <c r="T77" s="53"/>
    </row>
    <row r="78" spans="1:20" s="30" customFormat="1" ht="12.75">
      <c r="A78" s="35">
        <v>66</v>
      </c>
      <c r="B78" s="41" t="s">
        <v>12</v>
      </c>
      <c r="C78" s="47" t="s">
        <v>12</v>
      </c>
      <c r="D78" s="43" t="s">
        <v>12</v>
      </c>
      <c r="E78" s="43" t="s">
        <v>12</v>
      </c>
      <c r="F78" s="43" t="s">
        <v>12</v>
      </c>
      <c r="G78" s="42" t="s">
        <v>12</v>
      </c>
      <c r="H78" s="42" t="s">
        <v>12</v>
      </c>
      <c r="I78" s="34"/>
      <c r="J78" s="34"/>
      <c r="K78" s="34"/>
      <c r="L78" s="34"/>
      <c r="M78" s="34"/>
      <c r="N78" s="34"/>
      <c r="O78" s="34"/>
      <c r="P78" s="34"/>
      <c r="Q78" s="50"/>
      <c r="R78" s="50"/>
      <c r="S78" s="50"/>
      <c r="T78" s="50"/>
    </row>
    <row r="79" spans="1:20" s="44" customFormat="1" ht="12.75">
      <c r="A79" s="35">
        <v>67</v>
      </c>
      <c r="B79" s="41" t="s">
        <v>12</v>
      </c>
      <c r="C79" s="47" t="s">
        <v>12</v>
      </c>
      <c r="D79" s="43" t="s">
        <v>12</v>
      </c>
      <c r="E79" s="43" t="s">
        <v>12</v>
      </c>
      <c r="F79" s="43" t="s">
        <v>12</v>
      </c>
      <c r="G79" s="42" t="s">
        <v>12</v>
      </c>
      <c r="H79" s="42" t="s">
        <v>12</v>
      </c>
      <c r="I79" s="51"/>
      <c r="J79" s="51"/>
      <c r="K79" s="51"/>
      <c r="L79" s="51"/>
      <c r="M79" s="51"/>
      <c r="N79" s="51"/>
      <c r="O79" s="51"/>
      <c r="P79" s="51"/>
      <c r="Q79" s="53"/>
      <c r="R79" s="53"/>
      <c r="S79" s="53"/>
      <c r="T79" s="53"/>
    </row>
    <row r="80" spans="1:20" s="44" customFormat="1" ht="12.75">
      <c r="A80" s="35">
        <v>68</v>
      </c>
      <c r="B80" s="41" t="s">
        <v>12</v>
      </c>
      <c r="C80" s="47" t="s">
        <v>12</v>
      </c>
      <c r="D80" s="43" t="s">
        <v>12</v>
      </c>
      <c r="E80" s="43" t="s">
        <v>12</v>
      </c>
      <c r="F80" s="43" t="s">
        <v>12</v>
      </c>
      <c r="G80" s="42" t="s">
        <v>12</v>
      </c>
      <c r="H80" s="42" t="s">
        <v>12</v>
      </c>
      <c r="I80" s="51"/>
      <c r="J80" s="51"/>
      <c r="K80" s="51"/>
      <c r="L80" s="51"/>
      <c r="M80" s="51"/>
      <c r="N80" s="51"/>
      <c r="O80" s="51"/>
      <c r="P80" s="51"/>
      <c r="Q80" s="53"/>
      <c r="R80" s="53"/>
      <c r="S80" s="53"/>
      <c r="T80" s="53"/>
    </row>
    <row r="81" spans="1:20" s="30" customFormat="1" ht="12.75">
      <c r="A81" s="35">
        <v>69</v>
      </c>
      <c r="B81" s="41" t="s">
        <v>12</v>
      </c>
      <c r="C81" s="47" t="s">
        <v>12</v>
      </c>
      <c r="D81" s="43" t="s">
        <v>12</v>
      </c>
      <c r="E81" s="43" t="s">
        <v>12</v>
      </c>
      <c r="F81" s="43" t="s">
        <v>12</v>
      </c>
      <c r="G81" s="42" t="s">
        <v>12</v>
      </c>
      <c r="H81" s="42" t="s">
        <v>12</v>
      </c>
      <c r="I81" s="34"/>
      <c r="J81" s="34"/>
      <c r="K81" s="34"/>
      <c r="L81" s="34"/>
      <c r="M81" s="34"/>
      <c r="N81" s="34"/>
      <c r="O81" s="34"/>
      <c r="P81" s="34"/>
      <c r="Q81" s="50"/>
      <c r="R81" s="50"/>
      <c r="S81" s="50"/>
      <c r="T81" s="50"/>
    </row>
    <row r="82" spans="1:20" s="44" customFormat="1" ht="12.75">
      <c r="A82" s="35">
        <v>70</v>
      </c>
      <c r="B82" s="41" t="s">
        <v>12</v>
      </c>
      <c r="C82" s="47" t="s">
        <v>12</v>
      </c>
      <c r="D82" s="43" t="s">
        <v>12</v>
      </c>
      <c r="E82" s="43" t="s">
        <v>12</v>
      </c>
      <c r="F82" s="43" t="s">
        <v>12</v>
      </c>
      <c r="G82" s="42" t="s">
        <v>12</v>
      </c>
      <c r="H82" s="42" t="s">
        <v>12</v>
      </c>
      <c r="I82" s="51"/>
      <c r="J82" s="51"/>
      <c r="K82" s="51"/>
      <c r="L82" s="51"/>
      <c r="M82" s="51"/>
      <c r="N82" s="51"/>
      <c r="O82" s="51"/>
      <c r="P82" s="51"/>
      <c r="Q82" s="53"/>
      <c r="R82" s="53"/>
      <c r="S82" s="53"/>
      <c r="T82" s="53"/>
    </row>
    <row r="83" spans="1:20" s="44" customFormat="1" ht="12.75">
      <c r="A83" s="35">
        <v>71</v>
      </c>
      <c r="B83" s="41" t="s">
        <v>12</v>
      </c>
      <c r="C83" s="47" t="s">
        <v>12</v>
      </c>
      <c r="D83" s="43" t="s">
        <v>12</v>
      </c>
      <c r="E83" s="43" t="s">
        <v>12</v>
      </c>
      <c r="F83" s="43" t="s">
        <v>12</v>
      </c>
      <c r="G83" s="42" t="s">
        <v>12</v>
      </c>
      <c r="H83" s="42" t="s">
        <v>12</v>
      </c>
      <c r="I83" s="51"/>
      <c r="J83" s="51"/>
      <c r="K83" s="51"/>
      <c r="L83" s="51"/>
      <c r="M83" s="51"/>
      <c r="N83" s="51"/>
      <c r="O83" s="51"/>
      <c r="P83" s="51"/>
      <c r="Q83" s="53"/>
      <c r="R83" s="53"/>
      <c r="S83" s="53"/>
      <c r="T83" s="53"/>
    </row>
    <row r="84" spans="1:20" s="44" customFormat="1" ht="12.75">
      <c r="A84" s="35">
        <v>72</v>
      </c>
      <c r="B84" s="41" t="s">
        <v>12</v>
      </c>
      <c r="C84" s="47" t="s">
        <v>12</v>
      </c>
      <c r="D84" s="43" t="s">
        <v>12</v>
      </c>
      <c r="E84" s="43" t="s">
        <v>12</v>
      </c>
      <c r="F84" s="43" t="s">
        <v>12</v>
      </c>
      <c r="G84" s="42" t="s">
        <v>12</v>
      </c>
      <c r="H84" s="42" t="s">
        <v>12</v>
      </c>
      <c r="I84" s="51"/>
      <c r="J84" s="51"/>
      <c r="K84" s="51"/>
      <c r="L84" s="51"/>
      <c r="M84" s="51"/>
      <c r="N84" s="51"/>
      <c r="O84" s="51"/>
      <c r="P84" s="51"/>
      <c r="Q84" s="53"/>
      <c r="R84" s="53"/>
      <c r="S84" s="53"/>
      <c r="T84" s="53"/>
    </row>
    <row r="85" spans="1:20" s="44" customFormat="1" ht="12.75">
      <c r="A85" s="35">
        <v>73</v>
      </c>
      <c r="B85" s="41" t="s">
        <v>12</v>
      </c>
      <c r="C85" s="47" t="s">
        <v>12</v>
      </c>
      <c r="D85" s="43" t="s">
        <v>12</v>
      </c>
      <c r="E85" s="43" t="s">
        <v>12</v>
      </c>
      <c r="F85" s="43" t="s">
        <v>12</v>
      </c>
      <c r="G85" s="42" t="s">
        <v>12</v>
      </c>
      <c r="H85" s="42" t="s">
        <v>12</v>
      </c>
      <c r="I85" s="51"/>
      <c r="J85" s="51"/>
      <c r="K85" s="51"/>
      <c r="L85" s="51"/>
      <c r="M85" s="51"/>
      <c r="N85" s="51"/>
      <c r="O85" s="51"/>
      <c r="P85" s="51"/>
      <c r="Q85" s="53"/>
      <c r="R85" s="53"/>
      <c r="S85" s="53"/>
      <c r="T85" s="53"/>
    </row>
    <row r="86" spans="1:20" s="44" customFormat="1" ht="12.75">
      <c r="A86" s="35">
        <v>74</v>
      </c>
      <c r="B86" s="41" t="s">
        <v>12</v>
      </c>
      <c r="C86" s="47" t="s">
        <v>12</v>
      </c>
      <c r="D86" s="43" t="s">
        <v>12</v>
      </c>
      <c r="E86" s="43" t="s">
        <v>12</v>
      </c>
      <c r="F86" s="43" t="s">
        <v>12</v>
      </c>
      <c r="G86" s="42" t="s">
        <v>12</v>
      </c>
      <c r="H86" s="42" t="s">
        <v>12</v>
      </c>
      <c r="I86" s="51"/>
      <c r="J86" s="51"/>
      <c r="K86" s="51"/>
      <c r="L86" s="51"/>
      <c r="M86" s="51"/>
      <c r="N86" s="51"/>
      <c r="O86" s="51"/>
      <c r="P86" s="51"/>
      <c r="Q86" s="53"/>
      <c r="R86" s="53"/>
      <c r="S86" s="53"/>
      <c r="T86" s="53"/>
    </row>
    <row r="87" spans="1:20" s="30" customFormat="1" ht="12.75">
      <c r="A87" s="35">
        <v>75</v>
      </c>
      <c r="B87" s="41" t="s">
        <v>12</v>
      </c>
      <c r="C87" s="47" t="s">
        <v>12</v>
      </c>
      <c r="D87" s="43" t="s">
        <v>12</v>
      </c>
      <c r="E87" s="43" t="s">
        <v>12</v>
      </c>
      <c r="F87" s="43" t="s">
        <v>12</v>
      </c>
      <c r="G87" s="42" t="s">
        <v>12</v>
      </c>
      <c r="H87" s="42" t="s">
        <v>12</v>
      </c>
      <c r="I87" s="34"/>
      <c r="J87" s="34"/>
      <c r="K87" s="34"/>
      <c r="L87" s="34"/>
      <c r="M87" s="34"/>
      <c r="N87" s="34"/>
      <c r="O87" s="34"/>
      <c r="P87" s="34"/>
      <c r="Q87" s="50"/>
      <c r="R87" s="50"/>
      <c r="S87" s="50"/>
      <c r="T87" s="50"/>
    </row>
    <row r="88" spans="1:20" s="30" customFormat="1" ht="12.75">
      <c r="A88" s="35">
        <v>76</v>
      </c>
      <c r="B88" s="41" t="s">
        <v>12</v>
      </c>
      <c r="C88" s="47" t="s">
        <v>12</v>
      </c>
      <c r="D88" s="43" t="s">
        <v>12</v>
      </c>
      <c r="E88" s="43" t="s">
        <v>12</v>
      </c>
      <c r="F88" s="43" t="s">
        <v>12</v>
      </c>
      <c r="G88" s="42" t="s">
        <v>12</v>
      </c>
      <c r="H88" s="42" t="s">
        <v>12</v>
      </c>
      <c r="I88" s="34"/>
      <c r="J88" s="34"/>
      <c r="K88" s="34"/>
      <c r="L88" s="34"/>
      <c r="M88" s="34"/>
      <c r="N88" s="34"/>
      <c r="O88" s="34"/>
      <c r="P88" s="34"/>
      <c r="Q88" s="50"/>
      <c r="R88" s="50"/>
      <c r="S88" s="50"/>
      <c r="T88" s="50"/>
    </row>
    <row r="89" spans="1:20" s="30" customFormat="1" ht="12.75">
      <c r="A89" s="35">
        <v>77</v>
      </c>
      <c r="B89" s="41" t="s">
        <v>12</v>
      </c>
      <c r="C89" s="47" t="s">
        <v>12</v>
      </c>
      <c r="D89" s="43" t="s">
        <v>12</v>
      </c>
      <c r="E89" s="43" t="s">
        <v>12</v>
      </c>
      <c r="F89" s="43" t="s">
        <v>12</v>
      </c>
      <c r="G89" s="42" t="s">
        <v>12</v>
      </c>
      <c r="H89" s="42" t="s">
        <v>12</v>
      </c>
      <c r="I89" s="34"/>
      <c r="J89" s="34"/>
      <c r="K89" s="34"/>
      <c r="L89" s="34"/>
      <c r="M89" s="34"/>
      <c r="N89" s="34"/>
      <c r="O89" s="34"/>
      <c r="P89" s="34"/>
      <c r="Q89" s="50"/>
      <c r="R89" s="50"/>
      <c r="S89" s="50"/>
      <c r="T89" s="50"/>
    </row>
    <row r="90" spans="1:20" s="44" customFormat="1" ht="12.75">
      <c r="A90" s="35">
        <v>78</v>
      </c>
      <c r="B90" s="41" t="s">
        <v>12</v>
      </c>
      <c r="C90" s="47" t="s">
        <v>12</v>
      </c>
      <c r="D90" s="43" t="s">
        <v>12</v>
      </c>
      <c r="E90" s="43" t="s">
        <v>12</v>
      </c>
      <c r="F90" s="43" t="s">
        <v>12</v>
      </c>
      <c r="G90" s="42" t="s">
        <v>12</v>
      </c>
      <c r="H90" s="42" t="s">
        <v>12</v>
      </c>
      <c r="I90" s="51"/>
      <c r="J90" s="51"/>
      <c r="K90" s="51"/>
      <c r="L90" s="51"/>
      <c r="M90" s="51"/>
      <c r="N90" s="51"/>
      <c r="O90" s="51"/>
      <c r="P90" s="51"/>
      <c r="Q90" s="53"/>
      <c r="R90" s="53"/>
      <c r="S90" s="53"/>
      <c r="T90" s="53"/>
    </row>
    <row r="91" spans="1:20" s="30" customFormat="1" ht="12.75">
      <c r="A91" s="35">
        <v>79</v>
      </c>
      <c r="B91" s="41" t="s">
        <v>12</v>
      </c>
      <c r="C91" s="47" t="s">
        <v>12</v>
      </c>
      <c r="D91" s="43" t="s">
        <v>12</v>
      </c>
      <c r="E91" s="43" t="s">
        <v>12</v>
      </c>
      <c r="F91" s="43" t="s">
        <v>12</v>
      </c>
      <c r="G91" s="42" t="s">
        <v>12</v>
      </c>
      <c r="H91" s="42" t="s">
        <v>12</v>
      </c>
      <c r="I91" s="34"/>
      <c r="J91" s="34"/>
      <c r="K91" s="34"/>
      <c r="L91" s="34"/>
      <c r="M91" s="34"/>
      <c r="N91" s="34"/>
      <c r="O91" s="34"/>
      <c r="P91" s="34"/>
      <c r="Q91" s="50"/>
      <c r="R91" s="50"/>
      <c r="S91" s="50"/>
      <c r="T91" s="50"/>
    </row>
    <row r="92" spans="1:20" s="44" customFormat="1" ht="12.75">
      <c r="A92" s="35">
        <v>80</v>
      </c>
      <c r="B92" s="41" t="s">
        <v>12</v>
      </c>
      <c r="C92" s="47" t="s">
        <v>12</v>
      </c>
      <c r="D92" s="43" t="s">
        <v>12</v>
      </c>
      <c r="E92" s="43" t="s">
        <v>12</v>
      </c>
      <c r="F92" s="43" t="s">
        <v>12</v>
      </c>
      <c r="G92" s="42" t="s">
        <v>12</v>
      </c>
      <c r="H92" s="42" t="s">
        <v>12</v>
      </c>
      <c r="I92" s="51"/>
      <c r="J92" s="51"/>
      <c r="K92" s="51"/>
      <c r="L92" s="51"/>
      <c r="M92" s="51"/>
      <c r="N92" s="51"/>
      <c r="O92" s="51"/>
      <c r="P92" s="51"/>
      <c r="Q92" s="53"/>
      <c r="R92" s="53"/>
      <c r="S92" s="53"/>
      <c r="T92" s="53"/>
    </row>
    <row r="93" spans="1:20" s="44" customFormat="1" ht="12.75">
      <c r="A93" s="35">
        <v>81</v>
      </c>
      <c r="B93" s="41" t="s">
        <v>12</v>
      </c>
      <c r="C93" s="47" t="s">
        <v>12</v>
      </c>
      <c r="D93" s="43" t="s">
        <v>12</v>
      </c>
      <c r="E93" s="43" t="s">
        <v>12</v>
      </c>
      <c r="F93" s="43" t="s">
        <v>12</v>
      </c>
      <c r="G93" s="42" t="s">
        <v>12</v>
      </c>
      <c r="H93" s="42" t="s">
        <v>12</v>
      </c>
      <c r="I93" s="51"/>
      <c r="J93" s="51"/>
      <c r="K93" s="51"/>
      <c r="L93" s="51"/>
      <c r="M93" s="51"/>
      <c r="N93" s="51"/>
      <c r="O93" s="51"/>
      <c r="P93" s="51"/>
      <c r="Q93" s="53"/>
      <c r="R93" s="53"/>
      <c r="S93" s="53"/>
      <c r="T93" s="53"/>
    </row>
    <row r="94" spans="1:20" s="30" customFormat="1" ht="12.75">
      <c r="A94" s="35">
        <v>82</v>
      </c>
      <c r="B94" s="41" t="s">
        <v>12</v>
      </c>
      <c r="C94" s="47" t="s">
        <v>12</v>
      </c>
      <c r="D94" s="43" t="s">
        <v>12</v>
      </c>
      <c r="E94" s="43" t="s">
        <v>12</v>
      </c>
      <c r="F94" s="43" t="s">
        <v>12</v>
      </c>
      <c r="G94" s="42" t="s">
        <v>12</v>
      </c>
      <c r="H94" s="42" t="s">
        <v>12</v>
      </c>
      <c r="I94" s="34"/>
      <c r="J94" s="34"/>
      <c r="K94" s="34"/>
      <c r="L94" s="34"/>
      <c r="M94" s="34"/>
      <c r="N94" s="34"/>
      <c r="O94" s="34"/>
      <c r="P94" s="34"/>
      <c r="Q94" s="50"/>
      <c r="R94" s="50"/>
      <c r="S94" s="50"/>
      <c r="T94" s="50"/>
    </row>
    <row r="95" spans="1:20" s="44" customFormat="1" ht="12.75">
      <c r="A95" s="35">
        <v>83</v>
      </c>
      <c r="B95" s="41" t="s">
        <v>12</v>
      </c>
      <c r="C95" s="47" t="s">
        <v>12</v>
      </c>
      <c r="D95" s="43" t="s">
        <v>12</v>
      </c>
      <c r="E95" s="43" t="s">
        <v>12</v>
      </c>
      <c r="F95" s="43" t="s">
        <v>12</v>
      </c>
      <c r="G95" s="42" t="s">
        <v>12</v>
      </c>
      <c r="H95" s="42" t="s">
        <v>12</v>
      </c>
      <c r="I95" s="51"/>
      <c r="J95" s="51"/>
      <c r="K95" s="51"/>
      <c r="L95" s="51"/>
      <c r="M95" s="51"/>
      <c r="N95" s="51"/>
      <c r="O95" s="51"/>
      <c r="P95" s="51"/>
      <c r="Q95" s="53"/>
      <c r="R95" s="53"/>
      <c r="S95" s="53"/>
      <c r="T95" s="53"/>
    </row>
    <row r="96" spans="1:20" s="30" customFormat="1" ht="12.75">
      <c r="A96" s="35">
        <v>84</v>
      </c>
      <c r="B96" s="41" t="s">
        <v>12</v>
      </c>
      <c r="C96" s="47" t="s">
        <v>12</v>
      </c>
      <c r="D96" s="43" t="s">
        <v>12</v>
      </c>
      <c r="E96" s="43" t="s">
        <v>12</v>
      </c>
      <c r="F96" s="43" t="s">
        <v>12</v>
      </c>
      <c r="G96" s="42" t="s">
        <v>12</v>
      </c>
      <c r="H96" s="42" t="s">
        <v>12</v>
      </c>
      <c r="I96" s="34"/>
      <c r="J96" s="34"/>
      <c r="K96" s="34"/>
      <c r="L96" s="34"/>
      <c r="M96" s="34"/>
      <c r="N96" s="34"/>
      <c r="O96" s="34"/>
      <c r="P96" s="34"/>
      <c r="Q96" s="50"/>
      <c r="R96" s="50"/>
      <c r="S96" s="50"/>
      <c r="T96" s="50"/>
    </row>
    <row r="97" spans="1:20" s="30" customFormat="1" ht="12.75">
      <c r="A97" s="35">
        <v>85</v>
      </c>
      <c r="B97" s="41" t="s">
        <v>12</v>
      </c>
      <c r="C97" s="47" t="s">
        <v>12</v>
      </c>
      <c r="D97" s="43" t="s">
        <v>12</v>
      </c>
      <c r="E97" s="43" t="s">
        <v>12</v>
      </c>
      <c r="F97" s="43" t="s">
        <v>12</v>
      </c>
      <c r="G97" s="42" t="s">
        <v>12</v>
      </c>
      <c r="H97" s="42" t="s">
        <v>12</v>
      </c>
      <c r="I97" s="34"/>
      <c r="J97" s="34"/>
      <c r="K97" s="34"/>
      <c r="L97" s="34"/>
      <c r="M97" s="34"/>
      <c r="N97" s="34"/>
      <c r="O97" s="34"/>
      <c r="P97" s="34"/>
      <c r="Q97" s="50"/>
      <c r="R97" s="50"/>
      <c r="S97" s="50"/>
      <c r="T97" s="50"/>
    </row>
    <row r="98" spans="1:20" s="30" customFormat="1" ht="12.75">
      <c r="A98" s="35">
        <v>86</v>
      </c>
      <c r="B98" s="41" t="s">
        <v>12</v>
      </c>
      <c r="C98" s="47" t="s">
        <v>12</v>
      </c>
      <c r="D98" s="43" t="s">
        <v>12</v>
      </c>
      <c r="E98" s="43" t="s">
        <v>12</v>
      </c>
      <c r="F98" s="43" t="s">
        <v>12</v>
      </c>
      <c r="G98" s="42" t="s">
        <v>12</v>
      </c>
      <c r="H98" s="42" t="s">
        <v>12</v>
      </c>
      <c r="I98" s="34"/>
      <c r="J98" s="34"/>
      <c r="K98" s="34"/>
      <c r="L98" s="34"/>
      <c r="M98" s="34"/>
      <c r="N98" s="34"/>
      <c r="O98" s="34"/>
      <c r="P98" s="34"/>
      <c r="Q98" s="50"/>
      <c r="R98" s="50"/>
      <c r="S98" s="50"/>
      <c r="T98" s="50"/>
    </row>
    <row r="99" spans="1:20" s="30" customFormat="1" ht="12.75">
      <c r="A99" s="35">
        <v>87</v>
      </c>
      <c r="B99" s="41" t="s">
        <v>12</v>
      </c>
      <c r="C99" s="47" t="s">
        <v>12</v>
      </c>
      <c r="D99" s="43" t="s">
        <v>12</v>
      </c>
      <c r="E99" s="43" t="s">
        <v>12</v>
      </c>
      <c r="F99" s="43" t="s">
        <v>12</v>
      </c>
      <c r="G99" s="42" t="s">
        <v>12</v>
      </c>
      <c r="H99" s="42" t="s">
        <v>12</v>
      </c>
      <c r="I99" s="34"/>
      <c r="J99" s="34"/>
      <c r="K99" s="34"/>
      <c r="L99" s="34"/>
      <c r="M99" s="34"/>
      <c r="N99" s="34"/>
      <c r="O99" s="34"/>
      <c r="P99" s="34"/>
      <c r="Q99" s="50"/>
      <c r="R99" s="50"/>
      <c r="S99" s="50"/>
      <c r="T99" s="50"/>
    </row>
    <row r="100" spans="1:20" s="30" customFormat="1" ht="12.75">
      <c r="A100" s="35">
        <v>88</v>
      </c>
      <c r="B100" s="41" t="s">
        <v>12</v>
      </c>
      <c r="C100" s="47" t="s">
        <v>12</v>
      </c>
      <c r="D100" s="43" t="s">
        <v>12</v>
      </c>
      <c r="E100" s="43" t="s">
        <v>12</v>
      </c>
      <c r="F100" s="43" t="s">
        <v>12</v>
      </c>
      <c r="G100" s="42" t="s">
        <v>12</v>
      </c>
      <c r="H100" s="42" t="s">
        <v>12</v>
      </c>
      <c r="I100" s="34"/>
      <c r="J100" s="34"/>
      <c r="K100" s="34"/>
      <c r="L100" s="34"/>
      <c r="M100" s="34"/>
      <c r="N100" s="34"/>
      <c r="O100" s="34"/>
      <c r="P100" s="34"/>
      <c r="Q100" s="50"/>
      <c r="R100" s="50"/>
      <c r="S100" s="50"/>
      <c r="T100" s="50"/>
    </row>
    <row r="101" spans="1:20" s="30" customFormat="1" ht="12.75">
      <c r="A101" s="35">
        <v>89</v>
      </c>
      <c r="B101" s="41" t="s">
        <v>12</v>
      </c>
      <c r="C101" s="47" t="s">
        <v>12</v>
      </c>
      <c r="D101" s="43" t="s">
        <v>12</v>
      </c>
      <c r="E101" s="43" t="s">
        <v>12</v>
      </c>
      <c r="F101" s="43" t="s">
        <v>12</v>
      </c>
      <c r="G101" s="42" t="s">
        <v>12</v>
      </c>
      <c r="H101" s="42" t="s">
        <v>12</v>
      </c>
      <c r="I101" s="34"/>
      <c r="J101" s="34"/>
      <c r="K101" s="34"/>
      <c r="L101" s="34"/>
      <c r="M101" s="34"/>
      <c r="N101" s="34"/>
      <c r="O101" s="34"/>
      <c r="P101" s="34"/>
      <c r="Q101" s="50"/>
      <c r="R101" s="50"/>
      <c r="S101" s="50"/>
      <c r="T101" s="50"/>
    </row>
    <row r="102" spans="1:20" s="30" customFormat="1" ht="12.75">
      <c r="A102" s="35">
        <v>90</v>
      </c>
      <c r="B102" s="41" t="s">
        <v>12</v>
      </c>
      <c r="C102" s="47" t="s">
        <v>12</v>
      </c>
      <c r="D102" s="43" t="s">
        <v>12</v>
      </c>
      <c r="E102" s="43" t="s">
        <v>12</v>
      </c>
      <c r="F102" s="43" t="s">
        <v>12</v>
      </c>
      <c r="G102" s="42" t="s">
        <v>12</v>
      </c>
      <c r="H102" s="42" t="s">
        <v>12</v>
      </c>
      <c r="I102" s="34"/>
      <c r="J102" s="34"/>
      <c r="K102" s="34"/>
      <c r="L102" s="34"/>
      <c r="M102" s="34"/>
      <c r="N102" s="34"/>
      <c r="O102" s="34"/>
      <c r="P102" s="34"/>
      <c r="Q102" s="50"/>
      <c r="R102" s="50"/>
      <c r="S102" s="50"/>
      <c r="T102" s="50"/>
    </row>
    <row r="103" spans="1:20" s="30" customFormat="1" ht="12.75">
      <c r="A103" s="35">
        <v>91</v>
      </c>
      <c r="B103" s="41" t="s">
        <v>12</v>
      </c>
      <c r="C103" s="47" t="s">
        <v>12</v>
      </c>
      <c r="D103" s="43" t="s">
        <v>12</v>
      </c>
      <c r="E103" s="43" t="s">
        <v>12</v>
      </c>
      <c r="F103" s="43" t="s">
        <v>12</v>
      </c>
      <c r="G103" s="42" t="s">
        <v>12</v>
      </c>
      <c r="H103" s="42" t="s">
        <v>12</v>
      </c>
      <c r="I103" s="34"/>
      <c r="J103" s="34"/>
      <c r="K103" s="34"/>
      <c r="L103" s="34"/>
      <c r="M103" s="34"/>
      <c r="N103" s="34"/>
      <c r="O103" s="34"/>
      <c r="P103" s="34"/>
      <c r="Q103" s="50"/>
      <c r="R103" s="50"/>
      <c r="S103" s="50"/>
      <c r="T103" s="50"/>
    </row>
    <row r="104" spans="1:20" s="30" customFormat="1" ht="12.75">
      <c r="A104" s="35">
        <v>92</v>
      </c>
      <c r="B104" s="41" t="s">
        <v>12</v>
      </c>
      <c r="C104" s="47" t="s">
        <v>12</v>
      </c>
      <c r="D104" s="43" t="s">
        <v>12</v>
      </c>
      <c r="E104" s="43" t="s">
        <v>12</v>
      </c>
      <c r="F104" s="43" t="s">
        <v>12</v>
      </c>
      <c r="G104" s="42" t="s">
        <v>12</v>
      </c>
      <c r="H104" s="42" t="s">
        <v>12</v>
      </c>
      <c r="I104" s="34"/>
      <c r="J104" s="34"/>
      <c r="K104" s="34"/>
      <c r="L104" s="34"/>
      <c r="M104" s="34"/>
      <c r="N104" s="34"/>
      <c r="O104" s="34"/>
      <c r="P104" s="34"/>
      <c r="Q104" s="50"/>
      <c r="R104" s="50"/>
      <c r="S104" s="50"/>
      <c r="T104" s="50"/>
    </row>
    <row r="105" spans="1:20" s="30" customFormat="1" ht="12.75">
      <c r="A105" s="35">
        <v>93</v>
      </c>
      <c r="B105" s="41" t="s">
        <v>12</v>
      </c>
      <c r="C105" s="47" t="s">
        <v>12</v>
      </c>
      <c r="D105" s="43" t="s">
        <v>12</v>
      </c>
      <c r="E105" s="43" t="s">
        <v>12</v>
      </c>
      <c r="F105" s="43" t="s">
        <v>12</v>
      </c>
      <c r="G105" s="42" t="s">
        <v>12</v>
      </c>
      <c r="H105" s="42" t="s">
        <v>12</v>
      </c>
      <c r="I105" s="34"/>
      <c r="J105" s="34"/>
      <c r="K105" s="34"/>
      <c r="L105" s="34"/>
      <c r="M105" s="34"/>
      <c r="N105" s="34"/>
      <c r="O105" s="34"/>
      <c r="P105" s="34"/>
      <c r="Q105" s="50"/>
      <c r="R105" s="50"/>
      <c r="S105" s="50"/>
      <c r="T105" s="50"/>
    </row>
    <row r="106" spans="1:20" s="30" customFormat="1" ht="12.75">
      <c r="A106" s="35">
        <v>94</v>
      </c>
      <c r="B106" s="41" t="s">
        <v>12</v>
      </c>
      <c r="C106" s="47" t="s">
        <v>12</v>
      </c>
      <c r="D106" s="43" t="s">
        <v>12</v>
      </c>
      <c r="E106" s="43" t="s">
        <v>12</v>
      </c>
      <c r="F106" s="43" t="s">
        <v>12</v>
      </c>
      <c r="G106" s="42" t="s">
        <v>12</v>
      </c>
      <c r="H106" s="42" t="s">
        <v>12</v>
      </c>
      <c r="I106" s="34"/>
      <c r="J106" s="34"/>
      <c r="K106" s="34"/>
      <c r="L106" s="34"/>
      <c r="M106" s="34"/>
      <c r="N106" s="34"/>
      <c r="O106" s="34"/>
      <c r="P106" s="34"/>
      <c r="Q106" s="50"/>
      <c r="R106" s="50"/>
      <c r="S106" s="50"/>
      <c r="T106" s="50"/>
    </row>
    <row r="107" spans="1:8" ht="12.75">
      <c r="A107" s="35">
        <v>95</v>
      </c>
      <c r="B107" s="41" t="s">
        <v>12</v>
      </c>
      <c r="C107" s="47" t="s">
        <v>12</v>
      </c>
      <c r="D107" s="43" t="s">
        <v>12</v>
      </c>
      <c r="E107" s="43" t="s">
        <v>12</v>
      </c>
      <c r="F107" s="43" t="s">
        <v>12</v>
      </c>
      <c r="G107" s="42" t="s">
        <v>12</v>
      </c>
      <c r="H107" s="42" t="s">
        <v>12</v>
      </c>
    </row>
    <row r="108" spans="1:8" ht="12.75">
      <c r="A108" s="35">
        <v>96</v>
      </c>
      <c r="B108" s="41" t="s">
        <v>12</v>
      </c>
      <c r="C108" s="47" t="s">
        <v>12</v>
      </c>
      <c r="D108" s="43" t="s">
        <v>12</v>
      </c>
      <c r="E108" s="43" t="s">
        <v>12</v>
      </c>
      <c r="F108" s="43" t="s">
        <v>12</v>
      </c>
      <c r="G108" s="42" t="s">
        <v>12</v>
      </c>
      <c r="H108" s="42" t="s">
        <v>12</v>
      </c>
    </row>
    <row r="109" spans="1:8" ht="12.75">
      <c r="A109" s="35">
        <v>97</v>
      </c>
      <c r="B109" s="41" t="s">
        <v>12</v>
      </c>
      <c r="C109" s="47" t="s">
        <v>12</v>
      </c>
      <c r="D109" s="43" t="s">
        <v>12</v>
      </c>
      <c r="E109" s="43" t="s">
        <v>12</v>
      </c>
      <c r="F109" s="43" t="s">
        <v>12</v>
      </c>
      <c r="G109" s="42" t="s">
        <v>12</v>
      </c>
      <c r="H109" s="42" t="s">
        <v>12</v>
      </c>
    </row>
    <row r="110" spans="1:8" ht="12.75">
      <c r="A110" s="35">
        <v>98</v>
      </c>
      <c r="B110" s="41" t="s">
        <v>12</v>
      </c>
      <c r="C110" s="47" t="s">
        <v>12</v>
      </c>
      <c r="D110" s="43" t="s">
        <v>12</v>
      </c>
      <c r="E110" s="43" t="s">
        <v>12</v>
      </c>
      <c r="F110" s="43" t="s">
        <v>12</v>
      </c>
      <c r="G110" s="42" t="s">
        <v>12</v>
      </c>
      <c r="H110" s="42" t="s">
        <v>12</v>
      </c>
    </row>
    <row r="111" spans="1:20" s="30" customFormat="1" ht="12.75">
      <c r="A111" s="35">
        <v>99</v>
      </c>
      <c r="B111" s="41" t="s">
        <v>12</v>
      </c>
      <c r="C111" s="47" t="s">
        <v>12</v>
      </c>
      <c r="D111" s="43" t="s">
        <v>12</v>
      </c>
      <c r="E111" s="43" t="s">
        <v>12</v>
      </c>
      <c r="F111" s="43" t="s">
        <v>12</v>
      </c>
      <c r="G111" s="42" t="s">
        <v>12</v>
      </c>
      <c r="H111" s="42" t="s">
        <v>12</v>
      </c>
      <c r="I111" s="34"/>
      <c r="J111" s="34"/>
      <c r="K111" s="34"/>
      <c r="L111" s="34"/>
      <c r="M111" s="34"/>
      <c r="N111" s="34"/>
      <c r="O111" s="34"/>
      <c r="P111" s="34"/>
      <c r="Q111" s="50"/>
      <c r="R111" s="50"/>
      <c r="S111" s="50"/>
      <c r="T111" s="50"/>
    </row>
    <row r="112" spans="1:20" s="30" customFormat="1" ht="12.75">
      <c r="A112" s="35">
        <v>100</v>
      </c>
      <c r="B112" s="41" t="s">
        <v>12</v>
      </c>
      <c r="C112" s="47" t="s">
        <v>12</v>
      </c>
      <c r="D112" s="43" t="s">
        <v>12</v>
      </c>
      <c r="E112" s="43" t="s">
        <v>12</v>
      </c>
      <c r="F112" s="43" t="s">
        <v>12</v>
      </c>
      <c r="G112" s="42" t="s">
        <v>12</v>
      </c>
      <c r="H112" s="42" t="s">
        <v>12</v>
      </c>
      <c r="I112" s="34"/>
      <c r="J112" s="34"/>
      <c r="K112" s="34"/>
      <c r="L112" s="34"/>
      <c r="M112" s="34"/>
      <c r="N112" s="34"/>
      <c r="O112" s="34"/>
      <c r="P112" s="34"/>
      <c r="Q112" s="50"/>
      <c r="R112" s="50"/>
      <c r="S112" s="50"/>
      <c r="T112" s="50"/>
    </row>
    <row r="113" spans="1:8" ht="12.75">
      <c r="A113" s="35">
        <v>101</v>
      </c>
      <c r="B113" s="41" t="s">
        <v>12</v>
      </c>
      <c r="C113" s="47" t="s">
        <v>12</v>
      </c>
      <c r="D113" s="43" t="s">
        <v>12</v>
      </c>
      <c r="E113" s="43" t="s">
        <v>12</v>
      </c>
      <c r="F113" s="43" t="s">
        <v>12</v>
      </c>
      <c r="G113" s="42" t="s">
        <v>12</v>
      </c>
      <c r="H113" s="42" t="s">
        <v>12</v>
      </c>
    </row>
    <row r="114" spans="1:8" ht="12.75">
      <c r="A114" s="35">
        <v>102</v>
      </c>
      <c r="B114" s="41" t="s">
        <v>12</v>
      </c>
      <c r="C114" s="47" t="s">
        <v>12</v>
      </c>
      <c r="D114" s="43" t="s">
        <v>12</v>
      </c>
      <c r="E114" s="43" t="s">
        <v>12</v>
      </c>
      <c r="F114" s="43" t="s">
        <v>12</v>
      </c>
      <c r="G114" s="42" t="s">
        <v>12</v>
      </c>
      <c r="H114" s="42" t="s">
        <v>12</v>
      </c>
    </row>
    <row r="115" spans="1:20" s="44" customFormat="1" ht="12.75">
      <c r="A115" s="35">
        <v>103</v>
      </c>
      <c r="B115" s="41" t="s">
        <v>12</v>
      </c>
      <c r="C115" s="47" t="s">
        <v>12</v>
      </c>
      <c r="D115" s="43" t="s">
        <v>12</v>
      </c>
      <c r="E115" s="43" t="s">
        <v>12</v>
      </c>
      <c r="F115" s="43" t="s">
        <v>12</v>
      </c>
      <c r="G115" s="42" t="s">
        <v>12</v>
      </c>
      <c r="H115" s="42" t="s">
        <v>12</v>
      </c>
      <c r="I115" s="51"/>
      <c r="J115" s="51"/>
      <c r="K115" s="51"/>
      <c r="L115" s="51"/>
      <c r="M115" s="51"/>
      <c r="N115" s="51"/>
      <c r="O115" s="51"/>
      <c r="P115" s="51"/>
      <c r="Q115" s="53"/>
      <c r="R115" s="53"/>
      <c r="S115" s="53"/>
      <c r="T115" s="53"/>
    </row>
    <row r="116" spans="1:20" s="44" customFormat="1" ht="12.75">
      <c r="A116" s="35">
        <v>104</v>
      </c>
      <c r="B116" s="41" t="s">
        <v>12</v>
      </c>
      <c r="C116" s="47" t="s">
        <v>12</v>
      </c>
      <c r="D116" s="43" t="s">
        <v>12</v>
      </c>
      <c r="E116" s="43" t="s">
        <v>12</v>
      </c>
      <c r="F116" s="43" t="s">
        <v>12</v>
      </c>
      <c r="G116" s="42" t="s">
        <v>12</v>
      </c>
      <c r="H116" s="42" t="s">
        <v>12</v>
      </c>
      <c r="I116" s="51"/>
      <c r="J116" s="51"/>
      <c r="K116" s="51"/>
      <c r="L116" s="51"/>
      <c r="M116" s="51"/>
      <c r="N116" s="51"/>
      <c r="O116" s="51"/>
      <c r="P116" s="51"/>
      <c r="Q116" s="53"/>
      <c r="R116" s="53"/>
      <c r="S116" s="53"/>
      <c r="T116" s="53"/>
    </row>
    <row r="117" spans="1:20" s="30" customFormat="1" ht="12.75">
      <c r="A117" s="35">
        <v>105</v>
      </c>
      <c r="B117" s="41" t="s">
        <v>12</v>
      </c>
      <c r="C117" s="47" t="s">
        <v>12</v>
      </c>
      <c r="D117" s="43" t="s">
        <v>12</v>
      </c>
      <c r="E117" s="43" t="s">
        <v>12</v>
      </c>
      <c r="F117" s="43" t="s">
        <v>12</v>
      </c>
      <c r="G117" s="42" t="s">
        <v>12</v>
      </c>
      <c r="H117" s="42" t="s">
        <v>12</v>
      </c>
      <c r="I117" s="34"/>
      <c r="J117" s="34"/>
      <c r="K117" s="34"/>
      <c r="L117" s="34"/>
      <c r="M117" s="34"/>
      <c r="N117" s="34"/>
      <c r="O117" s="34"/>
      <c r="P117" s="34"/>
      <c r="Q117" s="50"/>
      <c r="R117" s="50"/>
      <c r="S117" s="50"/>
      <c r="T117" s="50"/>
    </row>
    <row r="118" spans="1:20" s="30" customFormat="1" ht="12.75">
      <c r="A118" s="35">
        <v>106</v>
      </c>
      <c r="B118" s="41" t="s">
        <v>12</v>
      </c>
      <c r="C118" s="47" t="s">
        <v>12</v>
      </c>
      <c r="D118" s="43" t="s">
        <v>12</v>
      </c>
      <c r="E118" s="43" t="s">
        <v>12</v>
      </c>
      <c r="F118" s="43" t="s">
        <v>12</v>
      </c>
      <c r="G118" s="42" t="s">
        <v>12</v>
      </c>
      <c r="H118" s="42" t="s">
        <v>12</v>
      </c>
      <c r="I118" s="34"/>
      <c r="J118" s="34"/>
      <c r="K118" s="34"/>
      <c r="L118" s="34"/>
      <c r="M118" s="34"/>
      <c r="N118" s="34"/>
      <c r="O118" s="34"/>
      <c r="P118" s="34"/>
      <c r="Q118" s="50"/>
      <c r="R118" s="50"/>
      <c r="S118" s="50"/>
      <c r="T118" s="50"/>
    </row>
    <row r="119" spans="1:8" ht="12.75">
      <c r="A119" s="35">
        <v>107</v>
      </c>
      <c r="B119" s="41" t="s">
        <v>12</v>
      </c>
      <c r="C119" s="47" t="s">
        <v>12</v>
      </c>
      <c r="D119" s="43" t="s">
        <v>12</v>
      </c>
      <c r="E119" s="43" t="s">
        <v>12</v>
      </c>
      <c r="F119" s="43" t="s">
        <v>12</v>
      </c>
      <c r="G119" s="42" t="s">
        <v>12</v>
      </c>
      <c r="H119" s="42" t="s">
        <v>12</v>
      </c>
    </row>
    <row r="120" spans="1:20" s="39" customFormat="1" ht="12.75">
      <c r="A120" s="35">
        <v>108</v>
      </c>
      <c r="B120" s="41" t="s">
        <v>12</v>
      </c>
      <c r="C120" s="47" t="s">
        <v>12</v>
      </c>
      <c r="D120" s="43" t="s">
        <v>12</v>
      </c>
      <c r="E120" s="43" t="s">
        <v>12</v>
      </c>
      <c r="F120" s="43" t="s">
        <v>12</v>
      </c>
      <c r="G120" s="42" t="s">
        <v>12</v>
      </c>
      <c r="H120" s="42" t="s">
        <v>12</v>
      </c>
      <c r="I120" s="34"/>
      <c r="J120" s="34"/>
      <c r="K120" s="34"/>
      <c r="L120" s="34"/>
      <c r="M120" s="34"/>
      <c r="N120" s="34"/>
      <c r="O120" s="34"/>
      <c r="P120" s="34"/>
      <c r="Q120" s="50"/>
      <c r="R120" s="50"/>
      <c r="S120" s="50"/>
      <c r="T120" s="50"/>
    </row>
    <row r="121" spans="1:20" s="39" customFormat="1" ht="12.75">
      <c r="A121" s="35">
        <v>109</v>
      </c>
      <c r="B121" s="41" t="s">
        <v>12</v>
      </c>
      <c r="C121" s="47" t="s">
        <v>12</v>
      </c>
      <c r="D121" s="43" t="s">
        <v>12</v>
      </c>
      <c r="E121" s="43" t="s">
        <v>12</v>
      </c>
      <c r="F121" s="43" t="s">
        <v>12</v>
      </c>
      <c r="G121" s="42" t="s">
        <v>12</v>
      </c>
      <c r="H121" s="42" t="s">
        <v>12</v>
      </c>
      <c r="I121" s="34"/>
      <c r="J121" s="34"/>
      <c r="K121" s="34"/>
      <c r="L121" s="34"/>
      <c r="M121" s="34"/>
      <c r="N121" s="34"/>
      <c r="O121" s="34"/>
      <c r="P121" s="34"/>
      <c r="Q121" s="50"/>
      <c r="R121" s="50"/>
      <c r="S121" s="50"/>
      <c r="T121" s="50"/>
    </row>
    <row r="122" spans="1:20" s="39" customFormat="1" ht="12.75">
      <c r="A122" s="35">
        <v>110</v>
      </c>
      <c r="B122" s="41" t="s">
        <v>12</v>
      </c>
      <c r="C122" s="47" t="s">
        <v>12</v>
      </c>
      <c r="D122" s="43" t="s">
        <v>12</v>
      </c>
      <c r="E122" s="43" t="s">
        <v>12</v>
      </c>
      <c r="F122" s="43" t="s">
        <v>12</v>
      </c>
      <c r="G122" s="42" t="s">
        <v>12</v>
      </c>
      <c r="H122" s="42" t="s">
        <v>12</v>
      </c>
      <c r="I122" s="34"/>
      <c r="J122" s="34"/>
      <c r="K122" s="34"/>
      <c r="L122" s="34"/>
      <c r="M122" s="34"/>
      <c r="N122" s="34"/>
      <c r="O122" s="34"/>
      <c r="P122" s="34"/>
      <c r="Q122" s="50"/>
      <c r="R122" s="50"/>
      <c r="S122" s="50"/>
      <c r="T122" s="50"/>
    </row>
    <row r="123" spans="1:20" s="39" customFormat="1" ht="12.75">
      <c r="A123" s="35">
        <v>111</v>
      </c>
      <c r="B123" s="41" t="s">
        <v>12</v>
      </c>
      <c r="C123" s="47" t="s">
        <v>12</v>
      </c>
      <c r="D123" s="43" t="s">
        <v>12</v>
      </c>
      <c r="E123" s="43" t="s">
        <v>12</v>
      </c>
      <c r="F123" s="43" t="s">
        <v>12</v>
      </c>
      <c r="G123" s="42" t="s">
        <v>12</v>
      </c>
      <c r="H123" s="42" t="s">
        <v>12</v>
      </c>
      <c r="I123" s="34"/>
      <c r="J123" s="34"/>
      <c r="K123" s="34"/>
      <c r="L123" s="34"/>
      <c r="M123" s="34"/>
      <c r="N123" s="34"/>
      <c r="O123" s="34"/>
      <c r="P123" s="34"/>
      <c r="Q123" s="50"/>
      <c r="R123" s="50"/>
      <c r="S123" s="50"/>
      <c r="T123" s="50"/>
    </row>
    <row r="124" spans="1:8" ht="12.75">
      <c r="A124" s="35">
        <v>112</v>
      </c>
      <c r="B124" s="41" t="s">
        <v>12</v>
      </c>
      <c r="C124" s="47" t="s">
        <v>12</v>
      </c>
      <c r="D124" s="43" t="s">
        <v>12</v>
      </c>
      <c r="E124" s="43" t="s">
        <v>12</v>
      </c>
      <c r="F124" s="43" t="s">
        <v>12</v>
      </c>
      <c r="G124" s="42" t="s">
        <v>12</v>
      </c>
      <c r="H124" s="42" t="s">
        <v>12</v>
      </c>
    </row>
    <row r="125" spans="1:8" ht="12.75">
      <c r="A125" s="35">
        <v>113</v>
      </c>
      <c r="B125" s="41" t="s">
        <v>12</v>
      </c>
      <c r="C125" s="47" t="s">
        <v>12</v>
      </c>
      <c r="D125" s="43" t="s">
        <v>12</v>
      </c>
      <c r="E125" s="43" t="s">
        <v>12</v>
      </c>
      <c r="F125" s="43" t="s">
        <v>12</v>
      </c>
      <c r="G125" s="42" t="s">
        <v>12</v>
      </c>
      <c r="H125" s="42" t="s">
        <v>12</v>
      </c>
    </row>
    <row r="126" spans="1:8" ht="12.75">
      <c r="A126" s="35">
        <v>114</v>
      </c>
      <c r="B126" s="41" t="s">
        <v>12</v>
      </c>
      <c r="C126" s="47" t="s">
        <v>12</v>
      </c>
      <c r="D126" s="43" t="s">
        <v>12</v>
      </c>
      <c r="E126" s="43" t="s">
        <v>12</v>
      </c>
      <c r="F126" s="43" t="s">
        <v>12</v>
      </c>
      <c r="G126" s="42" t="s">
        <v>12</v>
      </c>
      <c r="H126" s="42" t="s">
        <v>12</v>
      </c>
    </row>
    <row r="127" spans="1:8" ht="12.75">
      <c r="A127" s="35">
        <v>115</v>
      </c>
      <c r="B127" s="41" t="s">
        <v>12</v>
      </c>
      <c r="C127" s="47" t="s">
        <v>12</v>
      </c>
      <c r="D127" s="43" t="s">
        <v>12</v>
      </c>
      <c r="E127" s="43" t="s">
        <v>12</v>
      </c>
      <c r="F127" s="43" t="s">
        <v>12</v>
      </c>
      <c r="G127" s="42" t="s">
        <v>12</v>
      </c>
      <c r="H127" s="42" t="s">
        <v>12</v>
      </c>
    </row>
    <row r="128" spans="1:8" ht="12.75">
      <c r="A128" s="35">
        <v>116</v>
      </c>
      <c r="B128" s="41" t="s">
        <v>12</v>
      </c>
      <c r="C128" s="47" t="s">
        <v>12</v>
      </c>
      <c r="D128" s="43" t="s">
        <v>12</v>
      </c>
      <c r="E128" s="43" t="s">
        <v>12</v>
      </c>
      <c r="F128" s="43" t="s">
        <v>12</v>
      </c>
      <c r="G128" s="42" t="s">
        <v>12</v>
      </c>
      <c r="H128" s="42" t="s">
        <v>12</v>
      </c>
    </row>
    <row r="129" spans="1:8" ht="12.75">
      <c r="A129" s="35">
        <v>117</v>
      </c>
      <c r="B129" s="41" t="s">
        <v>12</v>
      </c>
      <c r="C129" s="47" t="s">
        <v>12</v>
      </c>
      <c r="D129" s="43" t="s">
        <v>12</v>
      </c>
      <c r="E129" s="43" t="s">
        <v>12</v>
      </c>
      <c r="F129" s="43" t="s">
        <v>12</v>
      </c>
      <c r="G129" s="42" t="s">
        <v>12</v>
      </c>
      <c r="H129" s="42" t="s">
        <v>12</v>
      </c>
    </row>
    <row r="130" spans="1:8" ht="12.75">
      <c r="A130" s="35">
        <v>118</v>
      </c>
      <c r="B130" s="41" t="s">
        <v>12</v>
      </c>
      <c r="C130" s="47" t="s">
        <v>12</v>
      </c>
      <c r="D130" s="43" t="s">
        <v>12</v>
      </c>
      <c r="E130" s="43" t="s">
        <v>12</v>
      </c>
      <c r="F130" s="43" t="s">
        <v>12</v>
      </c>
      <c r="G130" s="42" t="s">
        <v>12</v>
      </c>
      <c r="H130" s="42" t="s">
        <v>12</v>
      </c>
    </row>
    <row r="131" spans="1:8" ht="12.75">
      <c r="A131" s="35">
        <v>119</v>
      </c>
      <c r="B131" s="41" t="s">
        <v>12</v>
      </c>
      <c r="C131" s="47" t="s">
        <v>12</v>
      </c>
      <c r="D131" s="43" t="s">
        <v>12</v>
      </c>
      <c r="E131" s="43" t="s">
        <v>12</v>
      </c>
      <c r="F131" s="43" t="s">
        <v>12</v>
      </c>
      <c r="G131" s="42" t="s">
        <v>12</v>
      </c>
      <c r="H131" s="42" t="s">
        <v>12</v>
      </c>
    </row>
    <row r="132" spans="1:8" ht="12.75">
      <c r="A132" s="35">
        <v>120</v>
      </c>
      <c r="B132" s="41" t="s">
        <v>12</v>
      </c>
      <c r="C132" s="47" t="s">
        <v>12</v>
      </c>
      <c r="D132" s="43" t="s">
        <v>12</v>
      </c>
      <c r="E132" s="43" t="s">
        <v>12</v>
      </c>
      <c r="F132" s="43" t="s">
        <v>12</v>
      </c>
      <c r="G132" s="42" t="s">
        <v>12</v>
      </c>
      <c r="H132" s="42" t="s">
        <v>12</v>
      </c>
    </row>
    <row r="133" spans="1:8" ht="12.75">
      <c r="A133" s="35">
        <v>121</v>
      </c>
      <c r="B133" s="41" t="s">
        <v>12</v>
      </c>
      <c r="C133" s="47" t="s">
        <v>12</v>
      </c>
      <c r="D133" s="43" t="s">
        <v>12</v>
      </c>
      <c r="E133" s="43" t="s">
        <v>12</v>
      </c>
      <c r="F133" s="43" t="s">
        <v>12</v>
      </c>
      <c r="G133" s="42" t="s">
        <v>12</v>
      </c>
      <c r="H133" s="42" t="s">
        <v>12</v>
      </c>
    </row>
    <row r="134" spans="1:8" ht="12.75">
      <c r="A134" s="35">
        <v>122</v>
      </c>
      <c r="B134" s="41" t="s">
        <v>12</v>
      </c>
      <c r="C134" s="47" t="s">
        <v>12</v>
      </c>
      <c r="D134" s="43" t="s">
        <v>12</v>
      </c>
      <c r="E134" s="43" t="s">
        <v>12</v>
      </c>
      <c r="F134" s="43" t="s">
        <v>12</v>
      </c>
      <c r="G134" s="42" t="s">
        <v>12</v>
      </c>
      <c r="H134" s="42" t="s">
        <v>12</v>
      </c>
    </row>
    <row r="135" spans="1:8" ht="12.75">
      <c r="A135" s="35">
        <v>123</v>
      </c>
      <c r="B135" s="41" t="s">
        <v>12</v>
      </c>
      <c r="C135" s="47" t="s">
        <v>12</v>
      </c>
      <c r="D135" s="43" t="s">
        <v>12</v>
      </c>
      <c r="E135" s="43" t="s">
        <v>12</v>
      </c>
      <c r="F135" s="43" t="s">
        <v>12</v>
      </c>
      <c r="G135" s="42" t="s">
        <v>12</v>
      </c>
      <c r="H135" s="42" t="s">
        <v>12</v>
      </c>
    </row>
    <row r="136" spans="1:8" ht="12.75">
      <c r="A136" s="35">
        <v>124</v>
      </c>
      <c r="B136" s="41" t="s">
        <v>12</v>
      </c>
      <c r="C136" s="47" t="s">
        <v>12</v>
      </c>
      <c r="D136" s="43" t="s">
        <v>12</v>
      </c>
      <c r="E136" s="43" t="s">
        <v>12</v>
      </c>
      <c r="F136" s="43" t="s">
        <v>12</v>
      </c>
      <c r="G136" s="42" t="s">
        <v>12</v>
      </c>
      <c r="H136" s="42" t="s">
        <v>12</v>
      </c>
    </row>
    <row r="137" spans="1:8" ht="12.75">
      <c r="A137" s="35">
        <v>125</v>
      </c>
      <c r="B137" s="41" t="s">
        <v>12</v>
      </c>
      <c r="C137" s="47" t="s">
        <v>12</v>
      </c>
      <c r="D137" s="43" t="s">
        <v>12</v>
      </c>
      <c r="E137" s="43" t="s">
        <v>12</v>
      </c>
      <c r="F137" s="43" t="s">
        <v>12</v>
      </c>
      <c r="G137" s="42" t="s">
        <v>12</v>
      </c>
      <c r="H137" s="42" t="s">
        <v>12</v>
      </c>
    </row>
    <row r="138" spans="1:8" ht="12.75">
      <c r="A138" s="35">
        <v>126</v>
      </c>
      <c r="B138" s="41" t="s">
        <v>12</v>
      </c>
      <c r="C138" s="47" t="s">
        <v>12</v>
      </c>
      <c r="D138" s="43" t="s">
        <v>12</v>
      </c>
      <c r="E138" s="43" t="s">
        <v>12</v>
      </c>
      <c r="F138" s="43" t="s">
        <v>12</v>
      </c>
      <c r="G138" s="42" t="s">
        <v>12</v>
      </c>
      <c r="H138" s="42" t="s">
        <v>12</v>
      </c>
    </row>
    <row r="139" spans="1:8" ht="12.75">
      <c r="A139" s="35">
        <v>127</v>
      </c>
      <c r="B139" s="41" t="s">
        <v>12</v>
      </c>
      <c r="C139" s="47" t="s">
        <v>12</v>
      </c>
      <c r="D139" s="43" t="s">
        <v>12</v>
      </c>
      <c r="E139" s="43" t="s">
        <v>12</v>
      </c>
      <c r="F139" s="43" t="s">
        <v>12</v>
      </c>
      <c r="G139" s="42" t="s">
        <v>12</v>
      </c>
      <c r="H139" s="42" t="s">
        <v>12</v>
      </c>
    </row>
    <row r="140" spans="1:8" ht="12.75">
      <c r="A140" s="35">
        <v>128</v>
      </c>
      <c r="B140" s="41" t="s">
        <v>12</v>
      </c>
      <c r="C140" s="47" t="s">
        <v>12</v>
      </c>
      <c r="D140" s="43" t="s">
        <v>12</v>
      </c>
      <c r="E140" s="43" t="s">
        <v>12</v>
      </c>
      <c r="F140" s="43" t="s">
        <v>12</v>
      </c>
      <c r="G140" s="42" t="s">
        <v>12</v>
      </c>
      <c r="H140" s="42" t="s">
        <v>12</v>
      </c>
    </row>
    <row r="141" spans="1:8" ht="12.75">
      <c r="A141" s="35">
        <v>129</v>
      </c>
      <c r="B141" s="41" t="s">
        <v>12</v>
      </c>
      <c r="C141" s="47" t="s">
        <v>12</v>
      </c>
      <c r="D141" s="43" t="s">
        <v>12</v>
      </c>
      <c r="E141" s="43" t="s">
        <v>12</v>
      </c>
      <c r="F141" s="43" t="s">
        <v>12</v>
      </c>
      <c r="G141" s="42" t="s">
        <v>12</v>
      </c>
      <c r="H141" s="42" t="s">
        <v>12</v>
      </c>
    </row>
    <row r="142" spans="1:8" ht="12.75">
      <c r="A142" s="35">
        <v>130</v>
      </c>
      <c r="B142" s="41" t="s">
        <v>12</v>
      </c>
      <c r="C142" s="47" t="s">
        <v>12</v>
      </c>
      <c r="D142" s="43" t="s">
        <v>12</v>
      </c>
      <c r="E142" s="43" t="s">
        <v>12</v>
      </c>
      <c r="F142" s="43" t="s">
        <v>12</v>
      </c>
      <c r="G142" s="42" t="s">
        <v>12</v>
      </c>
      <c r="H142" s="42" t="s">
        <v>12</v>
      </c>
    </row>
    <row r="143" spans="1:8" ht="12.75">
      <c r="A143" s="35">
        <v>131</v>
      </c>
      <c r="B143" s="41" t="s">
        <v>12</v>
      </c>
      <c r="C143" s="47" t="s">
        <v>12</v>
      </c>
      <c r="D143" s="43" t="s">
        <v>12</v>
      </c>
      <c r="E143" s="43" t="s">
        <v>12</v>
      </c>
      <c r="F143" s="43" t="s">
        <v>12</v>
      </c>
      <c r="G143" s="42" t="s">
        <v>12</v>
      </c>
      <c r="H143" s="42" t="s">
        <v>12</v>
      </c>
    </row>
    <row r="144" spans="1:8" ht="12.75">
      <c r="A144" s="35">
        <v>132</v>
      </c>
      <c r="B144" s="41" t="s">
        <v>12</v>
      </c>
      <c r="C144" s="47" t="s">
        <v>12</v>
      </c>
      <c r="D144" s="43" t="s">
        <v>12</v>
      </c>
      <c r="E144" s="43" t="s">
        <v>12</v>
      </c>
      <c r="F144" s="43" t="s">
        <v>12</v>
      </c>
      <c r="G144" s="42" t="s">
        <v>12</v>
      </c>
      <c r="H144" s="42" t="s">
        <v>12</v>
      </c>
    </row>
    <row r="145" spans="1:8" ht="12.75">
      <c r="A145" s="35">
        <v>133</v>
      </c>
      <c r="B145" s="41" t="s">
        <v>12</v>
      </c>
      <c r="C145" s="47" t="s">
        <v>12</v>
      </c>
      <c r="D145" s="43" t="s">
        <v>12</v>
      </c>
      <c r="E145" s="43" t="s">
        <v>12</v>
      </c>
      <c r="F145" s="43" t="s">
        <v>12</v>
      </c>
      <c r="G145" s="42" t="s">
        <v>12</v>
      </c>
      <c r="H145" s="42" t="s">
        <v>12</v>
      </c>
    </row>
    <row r="146" spans="1:8" ht="12.75">
      <c r="A146" s="35">
        <v>134</v>
      </c>
      <c r="B146" s="41" t="s">
        <v>12</v>
      </c>
      <c r="C146" s="47" t="s">
        <v>12</v>
      </c>
      <c r="D146" s="43" t="s">
        <v>12</v>
      </c>
      <c r="E146" s="43" t="s">
        <v>12</v>
      </c>
      <c r="F146" s="43" t="s">
        <v>12</v>
      </c>
      <c r="G146" s="42" t="s">
        <v>12</v>
      </c>
      <c r="H146" s="42" t="s">
        <v>12</v>
      </c>
    </row>
    <row r="147" spans="1:8" ht="12.75">
      <c r="A147" s="35">
        <v>135</v>
      </c>
      <c r="B147" s="41" t="s">
        <v>12</v>
      </c>
      <c r="C147" s="47" t="s">
        <v>12</v>
      </c>
      <c r="D147" s="43" t="s">
        <v>12</v>
      </c>
      <c r="E147" s="43" t="s">
        <v>12</v>
      </c>
      <c r="F147" s="43" t="s">
        <v>12</v>
      </c>
      <c r="G147" s="42" t="s">
        <v>12</v>
      </c>
      <c r="H147" s="42" t="s">
        <v>12</v>
      </c>
    </row>
    <row r="148" spans="1:8" ht="12.75">
      <c r="A148" s="35">
        <v>136</v>
      </c>
      <c r="B148" s="41" t="s">
        <v>12</v>
      </c>
      <c r="C148" s="47" t="s">
        <v>12</v>
      </c>
      <c r="D148" s="43" t="s">
        <v>12</v>
      </c>
      <c r="E148" s="43" t="s">
        <v>12</v>
      </c>
      <c r="F148" s="43" t="s">
        <v>12</v>
      </c>
      <c r="G148" s="42" t="s">
        <v>12</v>
      </c>
      <c r="H148" s="42" t="s">
        <v>12</v>
      </c>
    </row>
    <row r="149" spans="1:8" ht="12.75">
      <c r="A149" s="35">
        <v>137</v>
      </c>
      <c r="B149" s="41" t="s">
        <v>12</v>
      </c>
      <c r="C149" s="47" t="s">
        <v>12</v>
      </c>
      <c r="D149" s="43" t="s">
        <v>12</v>
      </c>
      <c r="E149" s="43" t="s">
        <v>12</v>
      </c>
      <c r="F149" s="43" t="s">
        <v>12</v>
      </c>
      <c r="G149" s="42" t="s">
        <v>12</v>
      </c>
      <c r="H149" s="42" t="s">
        <v>12</v>
      </c>
    </row>
    <row r="150" spans="1:8" ht="12.75">
      <c r="A150" s="35">
        <v>138</v>
      </c>
      <c r="B150" s="41" t="s">
        <v>12</v>
      </c>
      <c r="C150" s="47" t="s">
        <v>12</v>
      </c>
      <c r="D150" s="43" t="s">
        <v>12</v>
      </c>
      <c r="E150" s="43" t="s">
        <v>12</v>
      </c>
      <c r="F150" s="43" t="s">
        <v>12</v>
      </c>
      <c r="G150" s="42" t="s">
        <v>12</v>
      </c>
      <c r="H150" s="42" t="s">
        <v>12</v>
      </c>
    </row>
    <row r="151" spans="1:8" ht="12.75">
      <c r="A151" s="35">
        <v>139</v>
      </c>
      <c r="B151" s="41" t="s">
        <v>12</v>
      </c>
      <c r="C151" s="47" t="s">
        <v>12</v>
      </c>
      <c r="D151" s="43" t="s">
        <v>12</v>
      </c>
      <c r="E151" s="43" t="s">
        <v>12</v>
      </c>
      <c r="F151" s="43" t="s">
        <v>12</v>
      </c>
      <c r="G151" s="42" t="s">
        <v>12</v>
      </c>
      <c r="H151" s="42" t="s">
        <v>12</v>
      </c>
    </row>
    <row r="152" spans="1:8" ht="12.75">
      <c r="A152" s="35">
        <v>140</v>
      </c>
      <c r="B152" s="41" t="s">
        <v>12</v>
      </c>
      <c r="C152" s="47" t="s">
        <v>12</v>
      </c>
      <c r="D152" s="43" t="s">
        <v>12</v>
      </c>
      <c r="E152" s="43" t="s">
        <v>12</v>
      </c>
      <c r="F152" s="43" t="s">
        <v>12</v>
      </c>
      <c r="G152" s="42" t="s">
        <v>12</v>
      </c>
      <c r="H152" s="42" t="s">
        <v>12</v>
      </c>
    </row>
    <row r="153" spans="1:8" ht="12.75">
      <c r="A153" s="35">
        <v>141</v>
      </c>
      <c r="B153" s="41" t="s">
        <v>12</v>
      </c>
      <c r="C153" s="47" t="s">
        <v>12</v>
      </c>
      <c r="D153" s="43" t="s">
        <v>12</v>
      </c>
      <c r="E153" s="43" t="s">
        <v>12</v>
      </c>
      <c r="F153" s="43" t="s">
        <v>12</v>
      </c>
      <c r="G153" s="42" t="s">
        <v>12</v>
      </c>
      <c r="H153" s="42" t="s">
        <v>12</v>
      </c>
    </row>
    <row r="154" spans="1:8" ht="12.75">
      <c r="A154" s="35">
        <v>142</v>
      </c>
      <c r="B154" s="41" t="s">
        <v>12</v>
      </c>
      <c r="C154" s="47" t="s">
        <v>12</v>
      </c>
      <c r="D154" s="43" t="s">
        <v>12</v>
      </c>
      <c r="E154" s="43" t="s">
        <v>12</v>
      </c>
      <c r="F154" s="43" t="s">
        <v>12</v>
      </c>
      <c r="G154" s="42" t="s">
        <v>12</v>
      </c>
      <c r="H154" s="42" t="s">
        <v>12</v>
      </c>
    </row>
    <row r="155" spans="1:8" ht="12.75">
      <c r="A155" s="35">
        <v>143</v>
      </c>
      <c r="B155" s="41" t="s">
        <v>12</v>
      </c>
      <c r="C155" s="47" t="s">
        <v>12</v>
      </c>
      <c r="D155" s="43" t="s">
        <v>12</v>
      </c>
      <c r="E155" s="43" t="s">
        <v>12</v>
      </c>
      <c r="F155" s="43" t="s">
        <v>12</v>
      </c>
      <c r="G155" s="42" t="s">
        <v>12</v>
      </c>
      <c r="H155" s="42" t="s">
        <v>12</v>
      </c>
    </row>
    <row r="156" spans="1:8" ht="12.75">
      <c r="A156" s="35">
        <v>144</v>
      </c>
      <c r="B156" s="41" t="s">
        <v>12</v>
      </c>
      <c r="C156" s="47" t="s">
        <v>12</v>
      </c>
      <c r="D156" s="43" t="s">
        <v>12</v>
      </c>
      <c r="E156" s="43" t="s">
        <v>12</v>
      </c>
      <c r="F156" s="43" t="s">
        <v>12</v>
      </c>
      <c r="G156" s="42" t="s">
        <v>12</v>
      </c>
      <c r="H156" s="42" t="s">
        <v>12</v>
      </c>
    </row>
    <row r="157" spans="1:8" ht="12.75">
      <c r="A157" s="35">
        <v>145</v>
      </c>
      <c r="B157" s="41" t="s">
        <v>12</v>
      </c>
      <c r="C157" s="47" t="s">
        <v>12</v>
      </c>
      <c r="D157" s="43" t="s">
        <v>12</v>
      </c>
      <c r="E157" s="43" t="s">
        <v>12</v>
      </c>
      <c r="F157" s="43" t="s">
        <v>12</v>
      </c>
      <c r="G157" s="42" t="s">
        <v>12</v>
      </c>
      <c r="H157" s="42" t="s">
        <v>12</v>
      </c>
    </row>
    <row r="158" spans="1:8" ht="12.75">
      <c r="A158" s="35">
        <v>146</v>
      </c>
      <c r="B158" s="41" t="s">
        <v>12</v>
      </c>
      <c r="C158" s="47" t="s">
        <v>12</v>
      </c>
      <c r="D158" s="43" t="s">
        <v>12</v>
      </c>
      <c r="E158" s="43" t="s">
        <v>12</v>
      </c>
      <c r="F158" s="43" t="s">
        <v>12</v>
      </c>
      <c r="G158" s="42" t="s">
        <v>12</v>
      </c>
      <c r="H158" s="42" t="s">
        <v>12</v>
      </c>
    </row>
    <row r="159" spans="1:8" ht="12.75">
      <c r="A159" s="35">
        <v>147</v>
      </c>
      <c r="B159" s="41" t="s">
        <v>12</v>
      </c>
      <c r="C159" s="47" t="s">
        <v>12</v>
      </c>
      <c r="D159" s="43" t="s">
        <v>12</v>
      </c>
      <c r="E159" s="43" t="s">
        <v>12</v>
      </c>
      <c r="F159" s="43" t="s">
        <v>12</v>
      </c>
      <c r="G159" s="42" t="s">
        <v>12</v>
      </c>
      <c r="H159" s="42" t="s">
        <v>12</v>
      </c>
    </row>
    <row r="160" spans="1:8" ht="12.75">
      <c r="A160" s="35">
        <v>148</v>
      </c>
      <c r="B160" s="41" t="s">
        <v>12</v>
      </c>
      <c r="C160" s="47" t="s">
        <v>12</v>
      </c>
      <c r="D160" s="43" t="s">
        <v>12</v>
      </c>
      <c r="E160" s="43" t="s">
        <v>12</v>
      </c>
      <c r="F160" s="43" t="s">
        <v>12</v>
      </c>
      <c r="G160" s="42" t="s">
        <v>12</v>
      </c>
      <c r="H160" s="42" t="s">
        <v>12</v>
      </c>
    </row>
    <row r="161" spans="1:8" ht="12.75">
      <c r="A161" s="35">
        <v>149</v>
      </c>
      <c r="B161" s="41" t="s">
        <v>12</v>
      </c>
      <c r="C161" s="47" t="s">
        <v>12</v>
      </c>
      <c r="D161" s="43" t="s">
        <v>12</v>
      </c>
      <c r="E161" s="43" t="s">
        <v>12</v>
      </c>
      <c r="F161" s="43" t="s">
        <v>12</v>
      </c>
      <c r="G161" s="42" t="s">
        <v>12</v>
      </c>
      <c r="H161" s="42" t="s">
        <v>12</v>
      </c>
    </row>
    <row r="162" spans="1:8" ht="12.75">
      <c r="A162" s="35">
        <v>150</v>
      </c>
      <c r="B162" s="41" t="s">
        <v>12</v>
      </c>
      <c r="C162" s="47" t="s">
        <v>12</v>
      </c>
      <c r="D162" s="43" t="s">
        <v>12</v>
      </c>
      <c r="E162" s="43" t="s">
        <v>12</v>
      </c>
      <c r="F162" s="43" t="s">
        <v>12</v>
      </c>
      <c r="G162" s="42" t="s">
        <v>12</v>
      </c>
      <c r="H162" s="42" t="s">
        <v>12</v>
      </c>
    </row>
    <row r="163" spans="1:8" ht="12.75">
      <c r="A163" s="35">
        <v>151</v>
      </c>
      <c r="B163" s="41" t="s">
        <v>12</v>
      </c>
      <c r="C163" s="47" t="s">
        <v>12</v>
      </c>
      <c r="D163" s="43" t="s">
        <v>12</v>
      </c>
      <c r="E163" s="43" t="s">
        <v>12</v>
      </c>
      <c r="F163" s="43" t="s">
        <v>12</v>
      </c>
      <c r="G163" s="42" t="s">
        <v>12</v>
      </c>
      <c r="H163" s="42" t="s">
        <v>12</v>
      </c>
    </row>
    <row r="164" spans="1:8" ht="12.75">
      <c r="A164" s="35">
        <v>152</v>
      </c>
      <c r="B164" s="41" t="s">
        <v>12</v>
      </c>
      <c r="C164" s="47" t="s">
        <v>12</v>
      </c>
      <c r="D164" s="43" t="s">
        <v>12</v>
      </c>
      <c r="E164" s="43" t="s">
        <v>12</v>
      </c>
      <c r="F164" s="43" t="s">
        <v>12</v>
      </c>
      <c r="G164" s="42" t="s">
        <v>12</v>
      </c>
      <c r="H164" s="42" t="s">
        <v>12</v>
      </c>
    </row>
    <row r="165" spans="1:8" ht="12.75">
      <c r="A165" s="35">
        <v>153</v>
      </c>
      <c r="B165" s="41" t="s">
        <v>12</v>
      </c>
      <c r="C165" s="47" t="s">
        <v>12</v>
      </c>
      <c r="D165" s="43" t="s">
        <v>12</v>
      </c>
      <c r="E165" s="43" t="s">
        <v>12</v>
      </c>
      <c r="F165" s="43" t="s">
        <v>12</v>
      </c>
      <c r="G165" s="42" t="s">
        <v>12</v>
      </c>
      <c r="H165" s="42" t="s">
        <v>12</v>
      </c>
    </row>
    <row r="166" spans="1:8" ht="12.75">
      <c r="A166" s="35">
        <v>154</v>
      </c>
      <c r="B166" s="41" t="s">
        <v>12</v>
      </c>
      <c r="C166" s="47" t="s">
        <v>12</v>
      </c>
      <c r="D166" s="43" t="s">
        <v>12</v>
      </c>
      <c r="E166" s="43" t="s">
        <v>12</v>
      </c>
      <c r="F166" s="43" t="s">
        <v>12</v>
      </c>
      <c r="G166" s="42" t="s">
        <v>12</v>
      </c>
      <c r="H166" s="42" t="s">
        <v>12</v>
      </c>
    </row>
    <row r="167" spans="1:8" ht="12.75">
      <c r="A167" s="35">
        <v>155</v>
      </c>
      <c r="B167" s="41" t="s">
        <v>12</v>
      </c>
      <c r="C167" s="47" t="s">
        <v>12</v>
      </c>
      <c r="D167" s="43" t="s">
        <v>12</v>
      </c>
      <c r="E167" s="43" t="s">
        <v>12</v>
      </c>
      <c r="F167" s="43" t="s">
        <v>12</v>
      </c>
      <c r="G167" s="42" t="s">
        <v>12</v>
      </c>
      <c r="H167" s="42" t="s">
        <v>12</v>
      </c>
    </row>
    <row r="168" spans="1:8" ht="12.75">
      <c r="A168" s="35">
        <v>156</v>
      </c>
      <c r="B168" s="41" t="s">
        <v>12</v>
      </c>
      <c r="C168" s="47" t="s">
        <v>12</v>
      </c>
      <c r="D168" s="43" t="s">
        <v>12</v>
      </c>
      <c r="E168" s="43" t="s">
        <v>12</v>
      </c>
      <c r="F168" s="43" t="s">
        <v>12</v>
      </c>
      <c r="G168" s="42" t="s">
        <v>12</v>
      </c>
      <c r="H168" s="42" t="s">
        <v>12</v>
      </c>
    </row>
    <row r="169" spans="1:8" ht="12.75">
      <c r="A169" s="35">
        <v>157</v>
      </c>
      <c r="B169" s="41" t="s">
        <v>12</v>
      </c>
      <c r="C169" s="47" t="s">
        <v>12</v>
      </c>
      <c r="D169" s="43" t="s">
        <v>12</v>
      </c>
      <c r="E169" s="43" t="s">
        <v>12</v>
      </c>
      <c r="F169" s="43" t="s">
        <v>12</v>
      </c>
      <c r="G169" s="42" t="s">
        <v>12</v>
      </c>
      <c r="H169" s="42" t="s">
        <v>12</v>
      </c>
    </row>
    <row r="170" spans="1:8" ht="12.75">
      <c r="A170" s="35">
        <v>158</v>
      </c>
      <c r="B170" s="41" t="s">
        <v>12</v>
      </c>
      <c r="C170" s="47" t="s">
        <v>12</v>
      </c>
      <c r="D170" s="43" t="s">
        <v>12</v>
      </c>
      <c r="E170" s="43" t="s">
        <v>12</v>
      </c>
      <c r="F170" s="43" t="s">
        <v>12</v>
      </c>
      <c r="G170" s="42" t="s">
        <v>12</v>
      </c>
      <c r="H170" s="42" t="s">
        <v>12</v>
      </c>
    </row>
    <row r="171" spans="1:8" ht="12.75">
      <c r="A171" s="35">
        <v>159</v>
      </c>
      <c r="B171" s="41" t="s">
        <v>12</v>
      </c>
      <c r="C171" s="47" t="s">
        <v>12</v>
      </c>
      <c r="D171" s="43" t="s">
        <v>12</v>
      </c>
      <c r="E171" s="43" t="s">
        <v>12</v>
      </c>
      <c r="F171" s="43" t="s">
        <v>12</v>
      </c>
      <c r="G171" s="42" t="s">
        <v>12</v>
      </c>
      <c r="H171" s="42" t="s">
        <v>12</v>
      </c>
    </row>
    <row r="172" spans="1:8" ht="12.75">
      <c r="A172" s="35">
        <v>160</v>
      </c>
      <c r="B172" s="41" t="s">
        <v>12</v>
      </c>
      <c r="C172" s="47" t="s">
        <v>12</v>
      </c>
      <c r="D172" s="43" t="s">
        <v>12</v>
      </c>
      <c r="E172" s="43" t="s">
        <v>12</v>
      </c>
      <c r="F172" s="43" t="s">
        <v>12</v>
      </c>
      <c r="G172" s="42" t="s">
        <v>12</v>
      </c>
      <c r="H172" s="42" t="s">
        <v>12</v>
      </c>
    </row>
    <row r="173" spans="1:8" ht="12.75">
      <c r="A173" s="35">
        <v>161</v>
      </c>
      <c r="B173" s="41" t="s">
        <v>12</v>
      </c>
      <c r="C173" s="47" t="s">
        <v>12</v>
      </c>
      <c r="D173" s="43" t="s">
        <v>12</v>
      </c>
      <c r="E173" s="43" t="s">
        <v>12</v>
      </c>
      <c r="F173" s="43" t="s">
        <v>12</v>
      </c>
      <c r="G173" s="42" t="s">
        <v>12</v>
      </c>
      <c r="H173" s="42" t="s">
        <v>12</v>
      </c>
    </row>
    <row r="174" spans="1:8" ht="12.75">
      <c r="A174" s="35">
        <v>162</v>
      </c>
      <c r="B174" s="41" t="s">
        <v>12</v>
      </c>
      <c r="C174" s="47" t="s">
        <v>12</v>
      </c>
      <c r="D174" s="43" t="s">
        <v>12</v>
      </c>
      <c r="E174" s="43" t="s">
        <v>12</v>
      </c>
      <c r="F174" s="43" t="s">
        <v>12</v>
      </c>
      <c r="G174" s="42" t="s">
        <v>12</v>
      </c>
      <c r="H174" s="42" t="s">
        <v>12</v>
      </c>
    </row>
    <row r="175" spans="1:8" ht="12.75">
      <c r="A175" s="17">
        <v>163</v>
      </c>
      <c r="B175" s="41" t="s">
        <v>12</v>
      </c>
      <c r="C175" s="47" t="s">
        <v>12</v>
      </c>
      <c r="D175" s="43" t="s">
        <v>12</v>
      </c>
      <c r="E175" s="43" t="s">
        <v>12</v>
      </c>
      <c r="F175" s="43" t="s">
        <v>12</v>
      </c>
      <c r="G175" s="42" t="s">
        <v>12</v>
      </c>
      <c r="H175" s="42" t="s">
        <v>12</v>
      </c>
    </row>
    <row r="176" spans="1:8" ht="12.75">
      <c r="A176" s="17">
        <v>164</v>
      </c>
      <c r="B176" s="41" t="s">
        <v>12</v>
      </c>
      <c r="C176" s="47" t="s">
        <v>12</v>
      </c>
      <c r="D176" s="43" t="s">
        <v>12</v>
      </c>
      <c r="E176" s="43" t="s">
        <v>12</v>
      </c>
      <c r="F176" s="43" t="s">
        <v>12</v>
      </c>
      <c r="G176" s="42" t="s">
        <v>12</v>
      </c>
      <c r="H176" s="42" t="s">
        <v>12</v>
      </c>
    </row>
    <row r="177" spans="1:8" ht="12.75">
      <c r="A177" s="17">
        <v>165</v>
      </c>
      <c r="B177" s="41" t="s">
        <v>12</v>
      </c>
      <c r="C177" s="47" t="s">
        <v>12</v>
      </c>
      <c r="D177" s="43" t="s">
        <v>12</v>
      </c>
      <c r="E177" s="43" t="s">
        <v>12</v>
      </c>
      <c r="F177" s="43" t="s">
        <v>12</v>
      </c>
      <c r="G177" s="42" t="s">
        <v>12</v>
      </c>
      <c r="H177" s="42" t="s">
        <v>12</v>
      </c>
    </row>
    <row r="178" spans="1:8" ht="12.75">
      <c r="A178" s="17">
        <v>166</v>
      </c>
      <c r="B178" s="41" t="s">
        <v>12</v>
      </c>
      <c r="C178" s="47" t="s">
        <v>12</v>
      </c>
      <c r="D178" s="43" t="s">
        <v>12</v>
      </c>
      <c r="E178" s="43" t="s">
        <v>12</v>
      </c>
      <c r="F178" s="43" t="s">
        <v>12</v>
      </c>
      <c r="G178" s="42" t="s">
        <v>12</v>
      </c>
      <c r="H178" s="42" t="s">
        <v>12</v>
      </c>
    </row>
    <row r="179" spans="1:8" ht="12.75">
      <c r="A179" s="17">
        <v>167</v>
      </c>
      <c r="B179" s="41" t="s">
        <v>12</v>
      </c>
      <c r="C179" s="47" t="s">
        <v>12</v>
      </c>
      <c r="D179" s="43" t="s">
        <v>12</v>
      </c>
      <c r="E179" s="43" t="s">
        <v>12</v>
      </c>
      <c r="F179" s="43" t="s">
        <v>12</v>
      </c>
      <c r="G179" s="42" t="s">
        <v>12</v>
      </c>
      <c r="H179" s="42" t="s">
        <v>12</v>
      </c>
    </row>
    <row r="180" spans="1:8" ht="12.75">
      <c r="A180" s="17">
        <v>168</v>
      </c>
      <c r="B180" s="41" t="s">
        <v>12</v>
      </c>
      <c r="C180" s="47" t="s">
        <v>12</v>
      </c>
      <c r="D180" s="43" t="s">
        <v>12</v>
      </c>
      <c r="E180" s="43" t="s">
        <v>12</v>
      </c>
      <c r="F180" s="43" t="s">
        <v>12</v>
      </c>
      <c r="G180" s="42" t="s">
        <v>12</v>
      </c>
      <c r="H180" s="42" t="s">
        <v>12</v>
      </c>
    </row>
    <row r="181" spans="1:8" ht="12.75">
      <c r="A181" s="17">
        <v>169</v>
      </c>
      <c r="B181" s="41" t="s">
        <v>12</v>
      </c>
      <c r="C181" s="47" t="s">
        <v>12</v>
      </c>
      <c r="D181" s="43" t="s">
        <v>12</v>
      </c>
      <c r="E181" s="43" t="s">
        <v>12</v>
      </c>
      <c r="F181" s="43" t="s">
        <v>12</v>
      </c>
      <c r="G181" s="42" t="s">
        <v>12</v>
      </c>
      <c r="H181" s="42" t="s">
        <v>12</v>
      </c>
    </row>
    <row r="182" spans="1:8" ht="12.75">
      <c r="A182" s="17">
        <v>170</v>
      </c>
      <c r="B182" s="41" t="s">
        <v>12</v>
      </c>
      <c r="C182" s="47" t="s">
        <v>12</v>
      </c>
      <c r="D182" s="43" t="s">
        <v>12</v>
      </c>
      <c r="E182" s="43" t="s">
        <v>12</v>
      </c>
      <c r="F182" s="43" t="s">
        <v>12</v>
      </c>
      <c r="G182" s="42" t="s">
        <v>12</v>
      </c>
      <c r="H182" s="42" t="s">
        <v>12</v>
      </c>
    </row>
    <row r="183" spans="1:8" ht="12.75">
      <c r="A183" s="17">
        <v>171</v>
      </c>
      <c r="B183" s="41" t="s">
        <v>12</v>
      </c>
      <c r="C183" s="47" t="s">
        <v>12</v>
      </c>
      <c r="D183" s="43" t="s">
        <v>12</v>
      </c>
      <c r="E183" s="43" t="s">
        <v>12</v>
      </c>
      <c r="F183" s="43" t="s">
        <v>12</v>
      </c>
      <c r="G183" s="42" t="s">
        <v>12</v>
      </c>
      <c r="H183" s="42" t="s">
        <v>12</v>
      </c>
    </row>
    <row r="184" spans="1:8" ht="12.75">
      <c r="A184" s="17">
        <v>172</v>
      </c>
      <c r="B184" s="41" t="s">
        <v>12</v>
      </c>
      <c r="C184" s="47" t="s">
        <v>12</v>
      </c>
      <c r="D184" s="43" t="s">
        <v>12</v>
      </c>
      <c r="E184" s="43" t="s">
        <v>12</v>
      </c>
      <c r="F184" s="43" t="s">
        <v>12</v>
      </c>
      <c r="G184" s="42" t="s">
        <v>12</v>
      </c>
      <c r="H184" s="42" t="s">
        <v>12</v>
      </c>
    </row>
    <row r="185" spans="1:8" ht="12.75">
      <c r="A185" s="17">
        <v>173</v>
      </c>
      <c r="B185" s="41" t="s">
        <v>12</v>
      </c>
      <c r="C185" s="47" t="s">
        <v>12</v>
      </c>
      <c r="D185" s="43" t="s">
        <v>12</v>
      </c>
      <c r="E185" s="43" t="s">
        <v>12</v>
      </c>
      <c r="F185" s="43" t="s">
        <v>12</v>
      </c>
      <c r="G185" s="42" t="s">
        <v>12</v>
      </c>
      <c r="H185" s="42" t="s">
        <v>12</v>
      </c>
    </row>
    <row r="186" spans="1:8" ht="12.75">
      <c r="A186" s="17">
        <v>174</v>
      </c>
      <c r="B186" s="41" t="s">
        <v>12</v>
      </c>
      <c r="C186" s="47" t="s">
        <v>12</v>
      </c>
      <c r="D186" s="43" t="s">
        <v>12</v>
      </c>
      <c r="E186" s="43" t="s">
        <v>12</v>
      </c>
      <c r="F186" s="43" t="s">
        <v>12</v>
      </c>
      <c r="G186" s="42" t="s">
        <v>12</v>
      </c>
      <c r="H186" s="42" t="s">
        <v>12</v>
      </c>
    </row>
    <row r="187" spans="1:8" ht="12.75">
      <c r="A187" s="17">
        <v>175</v>
      </c>
      <c r="B187" s="41" t="s">
        <v>12</v>
      </c>
      <c r="C187" s="47" t="s">
        <v>12</v>
      </c>
      <c r="D187" s="43" t="s">
        <v>12</v>
      </c>
      <c r="E187" s="43" t="s">
        <v>12</v>
      </c>
      <c r="F187" s="43" t="s">
        <v>12</v>
      </c>
      <c r="G187" s="42" t="s">
        <v>12</v>
      </c>
      <c r="H187" s="42" t="s">
        <v>12</v>
      </c>
    </row>
    <row r="188" spans="1:8" ht="12.75">
      <c r="A188" s="17">
        <v>176</v>
      </c>
      <c r="B188" s="41" t="s">
        <v>12</v>
      </c>
      <c r="C188" s="47" t="s">
        <v>12</v>
      </c>
      <c r="D188" s="43" t="s">
        <v>12</v>
      </c>
      <c r="E188" s="43" t="s">
        <v>12</v>
      </c>
      <c r="F188" s="43" t="s">
        <v>12</v>
      </c>
      <c r="G188" s="42" t="s">
        <v>12</v>
      </c>
      <c r="H188" s="42" t="s">
        <v>12</v>
      </c>
    </row>
    <row r="189" spans="1:8" ht="12.75">
      <c r="A189" s="17">
        <v>177</v>
      </c>
      <c r="B189" s="41" t="s">
        <v>12</v>
      </c>
      <c r="C189" s="47" t="s">
        <v>12</v>
      </c>
      <c r="D189" s="43" t="s">
        <v>12</v>
      </c>
      <c r="E189" s="43" t="s">
        <v>12</v>
      </c>
      <c r="F189" s="43" t="s">
        <v>12</v>
      </c>
      <c r="G189" s="42" t="s">
        <v>12</v>
      </c>
      <c r="H189" s="42" t="s">
        <v>12</v>
      </c>
    </row>
    <row r="190" spans="1:8" ht="12.75">
      <c r="A190" s="17">
        <v>178</v>
      </c>
      <c r="B190" s="41" t="s">
        <v>12</v>
      </c>
      <c r="C190" s="47" t="s">
        <v>12</v>
      </c>
      <c r="D190" s="43" t="s">
        <v>12</v>
      </c>
      <c r="E190" s="43" t="s">
        <v>12</v>
      </c>
      <c r="F190" s="43" t="s">
        <v>12</v>
      </c>
      <c r="G190" s="42" t="s">
        <v>12</v>
      </c>
      <c r="H190" s="42" t="s">
        <v>12</v>
      </c>
    </row>
    <row r="191" spans="1:8" ht="12.75">
      <c r="A191" s="17">
        <v>179</v>
      </c>
      <c r="B191" s="41" t="s">
        <v>12</v>
      </c>
      <c r="C191" s="47" t="s">
        <v>12</v>
      </c>
      <c r="D191" s="43" t="s">
        <v>12</v>
      </c>
      <c r="E191" s="43" t="s">
        <v>12</v>
      </c>
      <c r="F191" s="43" t="s">
        <v>12</v>
      </c>
      <c r="G191" s="42" t="s">
        <v>12</v>
      </c>
      <c r="H191" s="42" t="s">
        <v>12</v>
      </c>
    </row>
    <row r="192" spans="1:8" ht="12.75">
      <c r="A192" s="17">
        <v>180</v>
      </c>
      <c r="B192" s="41" t="s">
        <v>12</v>
      </c>
      <c r="C192" s="47" t="s">
        <v>12</v>
      </c>
      <c r="D192" s="43" t="s">
        <v>12</v>
      </c>
      <c r="E192" s="43" t="s">
        <v>12</v>
      </c>
      <c r="F192" s="43" t="s">
        <v>12</v>
      </c>
      <c r="G192" s="42" t="s">
        <v>12</v>
      </c>
      <c r="H192" s="42" t="s">
        <v>12</v>
      </c>
    </row>
    <row r="193" spans="1:8" ht="12.75">
      <c r="A193" s="17">
        <v>181</v>
      </c>
      <c r="B193" s="41" t="s">
        <v>12</v>
      </c>
      <c r="C193" s="47" t="s">
        <v>12</v>
      </c>
      <c r="D193" s="43" t="s">
        <v>12</v>
      </c>
      <c r="E193" s="43" t="s">
        <v>12</v>
      </c>
      <c r="F193" s="43" t="s">
        <v>12</v>
      </c>
      <c r="G193" s="42" t="s">
        <v>12</v>
      </c>
      <c r="H193" s="42" t="s">
        <v>12</v>
      </c>
    </row>
    <row r="194" spans="1:8" ht="12.75">
      <c r="A194" s="17">
        <v>182</v>
      </c>
      <c r="B194" s="41" t="s">
        <v>12</v>
      </c>
      <c r="C194" s="47" t="s">
        <v>12</v>
      </c>
      <c r="D194" s="43" t="s">
        <v>12</v>
      </c>
      <c r="E194" s="43" t="s">
        <v>12</v>
      </c>
      <c r="F194" s="43" t="s">
        <v>12</v>
      </c>
      <c r="G194" s="42" t="s">
        <v>12</v>
      </c>
      <c r="H194" s="42" t="s">
        <v>12</v>
      </c>
    </row>
    <row r="195" spans="1:8" ht="12.75">
      <c r="A195" s="17">
        <v>183</v>
      </c>
      <c r="B195" s="41" t="s">
        <v>12</v>
      </c>
      <c r="C195" s="47" t="s">
        <v>12</v>
      </c>
      <c r="D195" s="43" t="s">
        <v>12</v>
      </c>
      <c r="E195" s="43" t="s">
        <v>12</v>
      </c>
      <c r="F195" s="43" t="s">
        <v>12</v>
      </c>
      <c r="G195" s="42" t="s">
        <v>12</v>
      </c>
      <c r="H195" s="42" t="s">
        <v>12</v>
      </c>
    </row>
    <row r="196" spans="1:8" ht="12.75">
      <c r="A196" s="17">
        <v>184</v>
      </c>
      <c r="B196" s="41" t="s">
        <v>12</v>
      </c>
      <c r="C196" s="47" t="s">
        <v>12</v>
      </c>
      <c r="D196" s="43" t="s">
        <v>12</v>
      </c>
      <c r="E196" s="43" t="s">
        <v>12</v>
      </c>
      <c r="F196" s="43" t="s">
        <v>12</v>
      </c>
      <c r="G196" s="42" t="s">
        <v>12</v>
      </c>
      <c r="H196" s="42" t="s">
        <v>12</v>
      </c>
    </row>
    <row r="197" spans="1:8" ht="12.75">
      <c r="A197" s="17">
        <v>185</v>
      </c>
      <c r="B197" s="41" t="s">
        <v>12</v>
      </c>
      <c r="C197" s="47" t="s">
        <v>12</v>
      </c>
      <c r="D197" s="43" t="s">
        <v>12</v>
      </c>
      <c r="E197" s="43" t="s">
        <v>12</v>
      </c>
      <c r="F197" s="43" t="s">
        <v>12</v>
      </c>
      <c r="G197" s="42" t="s">
        <v>12</v>
      </c>
      <c r="H197" s="42" t="s">
        <v>12</v>
      </c>
    </row>
    <row r="198" spans="1:8" ht="12.75">
      <c r="A198" s="17">
        <v>186</v>
      </c>
      <c r="B198" s="41" t="s">
        <v>12</v>
      </c>
      <c r="C198" s="47" t="s">
        <v>12</v>
      </c>
      <c r="D198" s="43" t="s">
        <v>12</v>
      </c>
      <c r="E198" s="43" t="s">
        <v>12</v>
      </c>
      <c r="F198" s="43" t="s">
        <v>12</v>
      </c>
      <c r="G198" s="42" t="s">
        <v>12</v>
      </c>
      <c r="H198" s="42" t="s">
        <v>12</v>
      </c>
    </row>
    <row r="199" spans="1:8" ht="12.75">
      <c r="A199" s="17">
        <v>187</v>
      </c>
      <c r="B199" s="41" t="s">
        <v>12</v>
      </c>
      <c r="C199" s="47" t="s">
        <v>12</v>
      </c>
      <c r="D199" s="43" t="s">
        <v>12</v>
      </c>
      <c r="E199" s="43" t="s">
        <v>12</v>
      </c>
      <c r="F199" s="43" t="s">
        <v>12</v>
      </c>
      <c r="G199" s="42" t="s">
        <v>12</v>
      </c>
      <c r="H199" s="42" t="s">
        <v>12</v>
      </c>
    </row>
    <row r="200" spans="1:8" ht="12.75">
      <c r="A200" s="17">
        <v>188</v>
      </c>
      <c r="B200" s="41" t="s">
        <v>12</v>
      </c>
      <c r="C200" s="47" t="s">
        <v>12</v>
      </c>
      <c r="D200" s="43" t="s">
        <v>12</v>
      </c>
      <c r="E200" s="43" t="s">
        <v>12</v>
      </c>
      <c r="F200" s="43" t="s">
        <v>12</v>
      </c>
      <c r="G200" s="42" t="s">
        <v>12</v>
      </c>
      <c r="H200" s="42" t="s">
        <v>12</v>
      </c>
    </row>
    <row r="201" spans="1:8" ht="12.75">
      <c r="A201" s="17">
        <v>189</v>
      </c>
      <c r="B201" s="41" t="s">
        <v>12</v>
      </c>
      <c r="C201" s="47" t="s">
        <v>12</v>
      </c>
      <c r="D201" s="43" t="s">
        <v>12</v>
      </c>
      <c r="E201" s="43" t="s">
        <v>12</v>
      </c>
      <c r="F201" s="43" t="s">
        <v>12</v>
      </c>
      <c r="G201" s="42" t="s">
        <v>12</v>
      </c>
      <c r="H201" s="42" t="s">
        <v>12</v>
      </c>
    </row>
    <row r="202" spans="1:8" ht="12.75">
      <c r="A202" s="17">
        <v>190</v>
      </c>
      <c r="B202" s="41" t="s">
        <v>12</v>
      </c>
      <c r="C202" s="47" t="s">
        <v>12</v>
      </c>
      <c r="D202" s="43" t="s">
        <v>12</v>
      </c>
      <c r="E202" s="43" t="s">
        <v>12</v>
      </c>
      <c r="F202" s="43" t="s">
        <v>12</v>
      </c>
      <c r="G202" s="42" t="s">
        <v>12</v>
      </c>
      <c r="H202" s="42" t="s">
        <v>12</v>
      </c>
    </row>
    <row r="203" spans="1:8" ht="12.75">
      <c r="A203" s="17">
        <v>191</v>
      </c>
      <c r="B203" s="41" t="s">
        <v>12</v>
      </c>
      <c r="C203" s="47" t="s">
        <v>12</v>
      </c>
      <c r="D203" s="43" t="s">
        <v>12</v>
      </c>
      <c r="E203" s="43" t="s">
        <v>12</v>
      </c>
      <c r="F203" s="43" t="s">
        <v>12</v>
      </c>
      <c r="G203" s="42" t="s">
        <v>12</v>
      </c>
      <c r="H203" s="42" t="s">
        <v>12</v>
      </c>
    </row>
    <row r="204" spans="1:8" ht="12.75">
      <c r="A204" s="17">
        <v>192</v>
      </c>
      <c r="B204" s="41" t="s">
        <v>12</v>
      </c>
      <c r="C204" s="47" t="s">
        <v>12</v>
      </c>
      <c r="D204" s="43" t="s">
        <v>12</v>
      </c>
      <c r="E204" s="43" t="s">
        <v>12</v>
      </c>
      <c r="F204" s="43" t="s">
        <v>12</v>
      </c>
      <c r="G204" s="42" t="s">
        <v>12</v>
      </c>
      <c r="H204" s="42" t="s">
        <v>12</v>
      </c>
    </row>
    <row r="205" spans="1:8" ht="12.75">
      <c r="A205" s="17">
        <v>193</v>
      </c>
      <c r="B205" s="41" t="s">
        <v>12</v>
      </c>
      <c r="C205" s="47" t="s">
        <v>12</v>
      </c>
      <c r="D205" s="43" t="s">
        <v>12</v>
      </c>
      <c r="E205" s="43" t="s">
        <v>12</v>
      </c>
      <c r="F205" s="43" t="s">
        <v>12</v>
      </c>
      <c r="G205" s="42" t="s">
        <v>12</v>
      </c>
      <c r="H205" s="42" t="s">
        <v>12</v>
      </c>
    </row>
    <row r="206" spans="1:8" ht="12.75">
      <c r="A206" s="17">
        <v>194</v>
      </c>
      <c r="B206" s="41" t="s">
        <v>12</v>
      </c>
      <c r="C206" s="47" t="s">
        <v>12</v>
      </c>
      <c r="D206" s="43" t="s">
        <v>12</v>
      </c>
      <c r="E206" s="43" t="s">
        <v>12</v>
      </c>
      <c r="F206" s="43" t="s">
        <v>12</v>
      </c>
      <c r="G206" s="42" t="s">
        <v>12</v>
      </c>
      <c r="H206" s="42" t="s">
        <v>12</v>
      </c>
    </row>
    <row r="207" spans="1:8" ht="12.75">
      <c r="A207" s="17">
        <v>195</v>
      </c>
      <c r="B207" s="41" t="s">
        <v>12</v>
      </c>
      <c r="C207" s="47" t="s">
        <v>12</v>
      </c>
      <c r="D207" s="43" t="s">
        <v>12</v>
      </c>
      <c r="E207" s="43" t="s">
        <v>12</v>
      </c>
      <c r="F207" s="43" t="s">
        <v>12</v>
      </c>
      <c r="G207" s="42" t="s">
        <v>12</v>
      </c>
      <c r="H207" s="42" t="s">
        <v>12</v>
      </c>
    </row>
    <row r="208" spans="1:8" ht="12.75">
      <c r="A208" s="17">
        <v>196</v>
      </c>
      <c r="B208" s="41" t="s">
        <v>12</v>
      </c>
      <c r="C208" s="47" t="s">
        <v>12</v>
      </c>
      <c r="D208" s="43" t="s">
        <v>12</v>
      </c>
      <c r="E208" s="43" t="s">
        <v>12</v>
      </c>
      <c r="F208" s="43" t="s">
        <v>12</v>
      </c>
      <c r="G208" s="42" t="s">
        <v>12</v>
      </c>
      <c r="H208" s="42" t="s">
        <v>12</v>
      </c>
    </row>
    <row r="209" spans="1:8" ht="12.75">
      <c r="A209" s="17">
        <v>197</v>
      </c>
      <c r="B209" s="41" t="s">
        <v>12</v>
      </c>
      <c r="C209" s="47" t="s">
        <v>12</v>
      </c>
      <c r="D209" s="43" t="s">
        <v>12</v>
      </c>
      <c r="E209" s="43" t="s">
        <v>12</v>
      </c>
      <c r="F209" s="43" t="s">
        <v>12</v>
      </c>
      <c r="G209" s="42" t="s">
        <v>12</v>
      </c>
      <c r="H209" s="42" t="s">
        <v>12</v>
      </c>
    </row>
    <row r="210" spans="1:8" ht="12.75">
      <c r="A210" s="17">
        <v>198</v>
      </c>
      <c r="B210" s="41" t="s">
        <v>12</v>
      </c>
      <c r="C210" s="47" t="s">
        <v>12</v>
      </c>
      <c r="D210" s="43" t="s">
        <v>12</v>
      </c>
      <c r="E210" s="43" t="s">
        <v>12</v>
      </c>
      <c r="F210" s="43" t="s">
        <v>12</v>
      </c>
      <c r="G210" s="42" t="s">
        <v>12</v>
      </c>
      <c r="H210" s="42" t="s">
        <v>12</v>
      </c>
    </row>
    <row r="211" spans="1:8" ht="12.75">
      <c r="A211" s="17">
        <v>199</v>
      </c>
      <c r="B211" s="41" t="s">
        <v>12</v>
      </c>
      <c r="C211" s="47" t="s">
        <v>12</v>
      </c>
      <c r="D211" s="43" t="s">
        <v>12</v>
      </c>
      <c r="E211" s="43" t="s">
        <v>12</v>
      </c>
      <c r="F211" s="43" t="s">
        <v>12</v>
      </c>
      <c r="G211" s="42" t="s">
        <v>12</v>
      </c>
      <c r="H211" s="42" t="s">
        <v>12</v>
      </c>
    </row>
    <row r="212" spans="1:8" ht="12.75">
      <c r="A212" s="17">
        <v>200</v>
      </c>
      <c r="B212" s="41" t="s">
        <v>12</v>
      </c>
      <c r="C212" s="47" t="s">
        <v>12</v>
      </c>
      <c r="D212" s="43" t="s">
        <v>12</v>
      </c>
      <c r="E212" s="43" t="s">
        <v>12</v>
      </c>
      <c r="F212" s="43" t="s">
        <v>12</v>
      </c>
      <c r="G212" s="42" t="s">
        <v>12</v>
      </c>
      <c r="H212" s="42" t="s">
        <v>12</v>
      </c>
    </row>
    <row r="213" spans="1:8" ht="12.75">
      <c r="A213" s="17">
        <v>201</v>
      </c>
      <c r="B213" s="41" t="s">
        <v>12</v>
      </c>
      <c r="C213" s="47" t="s">
        <v>12</v>
      </c>
      <c r="D213" s="43" t="s">
        <v>12</v>
      </c>
      <c r="E213" s="43" t="s">
        <v>12</v>
      </c>
      <c r="F213" s="43" t="s">
        <v>12</v>
      </c>
      <c r="G213" s="42" t="s">
        <v>12</v>
      </c>
      <c r="H213" s="42" t="s">
        <v>12</v>
      </c>
    </row>
    <row r="214" spans="1:8" ht="12.75">
      <c r="A214" s="17">
        <v>202</v>
      </c>
      <c r="B214" s="41" t="s">
        <v>12</v>
      </c>
      <c r="C214" s="47" t="s">
        <v>12</v>
      </c>
      <c r="D214" s="43" t="s">
        <v>12</v>
      </c>
      <c r="E214" s="43" t="s">
        <v>12</v>
      </c>
      <c r="F214" s="43" t="s">
        <v>12</v>
      </c>
      <c r="G214" s="42" t="s">
        <v>12</v>
      </c>
      <c r="H214" s="42" t="s">
        <v>12</v>
      </c>
    </row>
    <row r="215" spans="1:8" ht="12.75">
      <c r="A215" s="17">
        <v>203</v>
      </c>
      <c r="B215" s="41" t="s">
        <v>12</v>
      </c>
      <c r="C215" s="47" t="s">
        <v>12</v>
      </c>
      <c r="D215" s="43" t="s">
        <v>12</v>
      </c>
      <c r="E215" s="43" t="s">
        <v>12</v>
      </c>
      <c r="F215" s="43" t="s">
        <v>12</v>
      </c>
      <c r="G215" s="42" t="s">
        <v>12</v>
      </c>
      <c r="H215" s="42" t="s">
        <v>12</v>
      </c>
    </row>
    <row r="216" spans="1:8" ht="12.75">
      <c r="A216" s="17">
        <v>204</v>
      </c>
      <c r="B216" s="41" t="s">
        <v>12</v>
      </c>
      <c r="C216" s="47" t="s">
        <v>12</v>
      </c>
      <c r="D216" s="43" t="s">
        <v>12</v>
      </c>
      <c r="E216" s="43" t="s">
        <v>12</v>
      </c>
      <c r="F216" s="43" t="s">
        <v>12</v>
      </c>
      <c r="G216" s="42" t="s">
        <v>12</v>
      </c>
      <c r="H216" s="42" t="s">
        <v>12</v>
      </c>
    </row>
    <row r="217" spans="1:8" ht="12.75">
      <c r="A217" s="17">
        <v>205</v>
      </c>
      <c r="B217" s="41" t="s">
        <v>12</v>
      </c>
      <c r="C217" s="47" t="s">
        <v>12</v>
      </c>
      <c r="D217" s="43" t="s">
        <v>12</v>
      </c>
      <c r="E217" s="43" t="s">
        <v>12</v>
      </c>
      <c r="F217" s="43" t="s">
        <v>12</v>
      </c>
      <c r="G217" s="42" t="s">
        <v>12</v>
      </c>
      <c r="H217" s="42" t="s">
        <v>12</v>
      </c>
    </row>
    <row r="218" spans="1:8" ht="12.75">
      <c r="A218" s="17">
        <v>206</v>
      </c>
      <c r="B218" s="41" t="s">
        <v>12</v>
      </c>
      <c r="C218" s="47" t="s">
        <v>12</v>
      </c>
      <c r="D218" s="43" t="s">
        <v>12</v>
      </c>
      <c r="E218" s="43" t="s">
        <v>12</v>
      </c>
      <c r="F218" s="43" t="s">
        <v>12</v>
      </c>
      <c r="G218" s="42" t="s">
        <v>12</v>
      </c>
      <c r="H218" s="42" t="s">
        <v>12</v>
      </c>
    </row>
    <row r="219" spans="1:8" ht="12.75">
      <c r="A219" s="17">
        <v>207</v>
      </c>
      <c r="B219" s="41" t="s">
        <v>12</v>
      </c>
      <c r="C219" s="47" t="s">
        <v>12</v>
      </c>
      <c r="D219" s="43" t="s">
        <v>12</v>
      </c>
      <c r="E219" s="43" t="s">
        <v>12</v>
      </c>
      <c r="F219" s="43" t="s">
        <v>12</v>
      </c>
      <c r="G219" s="42" t="s">
        <v>12</v>
      </c>
      <c r="H219" s="42" t="s">
        <v>12</v>
      </c>
    </row>
    <row r="220" spans="1:8" ht="12.75">
      <c r="A220" s="17">
        <v>208</v>
      </c>
      <c r="B220" s="41" t="s">
        <v>12</v>
      </c>
      <c r="C220" s="47" t="s">
        <v>12</v>
      </c>
      <c r="D220" s="43" t="s">
        <v>12</v>
      </c>
      <c r="E220" s="43" t="s">
        <v>12</v>
      </c>
      <c r="F220" s="43" t="s">
        <v>12</v>
      </c>
      <c r="G220" s="42" t="s">
        <v>12</v>
      </c>
      <c r="H220" s="42" t="s">
        <v>12</v>
      </c>
    </row>
    <row r="221" spans="1:8" ht="12.75">
      <c r="A221" s="17">
        <v>209</v>
      </c>
      <c r="B221" s="41" t="s">
        <v>12</v>
      </c>
      <c r="C221" s="47" t="s">
        <v>12</v>
      </c>
      <c r="D221" s="43" t="s">
        <v>12</v>
      </c>
      <c r="E221" s="43" t="s">
        <v>12</v>
      </c>
      <c r="F221" s="43" t="s">
        <v>12</v>
      </c>
      <c r="G221" s="42" t="s">
        <v>12</v>
      </c>
      <c r="H221" s="42" t="s">
        <v>12</v>
      </c>
    </row>
    <row r="222" spans="1:8" ht="12.75">
      <c r="A222" s="17">
        <v>210</v>
      </c>
      <c r="B222" s="41" t="s">
        <v>12</v>
      </c>
      <c r="C222" s="47" t="s">
        <v>12</v>
      </c>
      <c r="D222" s="43" t="s">
        <v>12</v>
      </c>
      <c r="E222" s="43" t="s">
        <v>12</v>
      </c>
      <c r="F222" s="43" t="s">
        <v>12</v>
      </c>
      <c r="G222" s="42" t="s">
        <v>12</v>
      </c>
      <c r="H222" s="42" t="s">
        <v>12</v>
      </c>
    </row>
    <row r="223" spans="1:8" ht="12.75">
      <c r="A223" s="17">
        <v>211</v>
      </c>
      <c r="B223" s="41" t="s">
        <v>12</v>
      </c>
      <c r="C223" s="47" t="s">
        <v>12</v>
      </c>
      <c r="D223" s="43" t="s">
        <v>12</v>
      </c>
      <c r="E223" s="43" t="s">
        <v>12</v>
      </c>
      <c r="F223" s="43" t="s">
        <v>12</v>
      </c>
      <c r="G223" s="42" t="s">
        <v>12</v>
      </c>
      <c r="H223" s="42" t="s">
        <v>12</v>
      </c>
    </row>
    <row r="224" spans="1:8" ht="12.75">
      <c r="A224" s="17">
        <v>212</v>
      </c>
      <c r="B224" s="41" t="s">
        <v>12</v>
      </c>
      <c r="C224" s="47" t="s">
        <v>12</v>
      </c>
      <c r="D224" s="43" t="s">
        <v>12</v>
      </c>
      <c r="E224" s="43" t="s">
        <v>12</v>
      </c>
      <c r="F224" s="43" t="s">
        <v>12</v>
      </c>
      <c r="G224" s="42" t="s">
        <v>12</v>
      </c>
      <c r="H224" s="42" t="s">
        <v>12</v>
      </c>
    </row>
    <row r="225" spans="1:8" ht="12.75">
      <c r="A225" s="17">
        <v>213</v>
      </c>
      <c r="B225" s="41" t="s">
        <v>12</v>
      </c>
      <c r="C225" s="47" t="s">
        <v>12</v>
      </c>
      <c r="D225" s="43" t="s">
        <v>12</v>
      </c>
      <c r="E225" s="43" t="s">
        <v>12</v>
      </c>
      <c r="F225" s="43" t="s">
        <v>12</v>
      </c>
      <c r="G225" s="42" t="s">
        <v>12</v>
      </c>
      <c r="H225" s="42" t="s">
        <v>12</v>
      </c>
    </row>
    <row r="226" spans="1:8" ht="12.75">
      <c r="A226" s="17">
        <v>214</v>
      </c>
      <c r="B226" s="41" t="s">
        <v>12</v>
      </c>
      <c r="C226" s="47" t="s">
        <v>12</v>
      </c>
      <c r="D226" s="43" t="s">
        <v>12</v>
      </c>
      <c r="E226" s="43" t="s">
        <v>12</v>
      </c>
      <c r="F226" s="43" t="s">
        <v>12</v>
      </c>
      <c r="G226" s="42" t="s">
        <v>12</v>
      </c>
      <c r="H226" s="42" t="s">
        <v>12</v>
      </c>
    </row>
    <row r="227" spans="1:8" ht="12.75">
      <c r="A227" s="17">
        <v>215</v>
      </c>
      <c r="B227" s="41" t="s">
        <v>12</v>
      </c>
      <c r="C227" s="47" t="s">
        <v>12</v>
      </c>
      <c r="D227" s="43" t="s">
        <v>12</v>
      </c>
      <c r="E227" s="43" t="s">
        <v>12</v>
      </c>
      <c r="F227" s="43" t="s">
        <v>12</v>
      </c>
      <c r="G227" s="42" t="s">
        <v>12</v>
      </c>
      <c r="H227" s="42" t="s">
        <v>12</v>
      </c>
    </row>
    <row r="228" spans="1:8" ht="12.75">
      <c r="A228" s="17">
        <v>216</v>
      </c>
      <c r="B228" s="41" t="s">
        <v>12</v>
      </c>
      <c r="C228" s="47" t="s">
        <v>12</v>
      </c>
      <c r="D228" s="43" t="s">
        <v>12</v>
      </c>
      <c r="E228" s="43" t="s">
        <v>12</v>
      </c>
      <c r="F228" s="43" t="s">
        <v>12</v>
      </c>
      <c r="G228" s="42" t="s">
        <v>12</v>
      </c>
      <c r="H228" s="42" t="s">
        <v>12</v>
      </c>
    </row>
    <row r="229" spans="1:8" ht="12.75">
      <c r="A229" s="17">
        <v>217</v>
      </c>
      <c r="B229" s="41" t="s">
        <v>12</v>
      </c>
      <c r="C229" s="47" t="s">
        <v>12</v>
      </c>
      <c r="D229" s="43" t="s">
        <v>12</v>
      </c>
      <c r="E229" s="43" t="s">
        <v>12</v>
      </c>
      <c r="F229" s="43" t="s">
        <v>12</v>
      </c>
      <c r="G229" s="42" t="s">
        <v>12</v>
      </c>
      <c r="H229" s="42" t="s">
        <v>12</v>
      </c>
    </row>
    <row r="230" spans="1:8" ht="12.75">
      <c r="A230" s="17">
        <v>218</v>
      </c>
      <c r="B230" s="41" t="s">
        <v>12</v>
      </c>
      <c r="C230" s="47" t="s">
        <v>12</v>
      </c>
      <c r="D230" s="43" t="s">
        <v>12</v>
      </c>
      <c r="E230" s="43" t="s">
        <v>12</v>
      </c>
      <c r="F230" s="43" t="s">
        <v>12</v>
      </c>
      <c r="G230" s="42" t="s">
        <v>12</v>
      </c>
      <c r="H230" s="42" t="s">
        <v>12</v>
      </c>
    </row>
    <row r="231" spans="1:8" ht="12.75">
      <c r="A231" s="17">
        <v>219</v>
      </c>
      <c r="B231" s="41" t="s">
        <v>12</v>
      </c>
      <c r="C231" s="47" t="s">
        <v>12</v>
      </c>
      <c r="D231" s="43" t="s">
        <v>12</v>
      </c>
      <c r="E231" s="43" t="s">
        <v>12</v>
      </c>
      <c r="F231" s="43" t="s">
        <v>12</v>
      </c>
      <c r="G231" s="42" t="s">
        <v>12</v>
      </c>
      <c r="H231" s="42" t="s">
        <v>12</v>
      </c>
    </row>
    <row r="232" spans="1:8" ht="12.75">
      <c r="A232" s="17">
        <v>220</v>
      </c>
      <c r="B232" s="41" t="s">
        <v>12</v>
      </c>
      <c r="C232" s="47" t="s">
        <v>12</v>
      </c>
      <c r="D232" s="43" t="s">
        <v>12</v>
      </c>
      <c r="E232" s="43" t="s">
        <v>12</v>
      </c>
      <c r="F232" s="43" t="s">
        <v>12</v>
      </c>
      <c r="G232" s="42" t="s">
        <v>12</v>
      </c>
      <c r="H232" s="42" t="s">
        <v>12</v>
      </c>
    </row>
    <row r="233" spans="1:8" ht="12.75">
      <c r="A233" s="17">
        <v>221</v>
      </c>
      <c r="B233" s="41" t="s">
        <v>12</v>
      </c>
      <c r="C233" s="47" t="s">
        <v>12</v>
      </c>
      <c r="D233" s="43" t="s">
        <v>12</v>
      </c>
      <c r="E233" s="43" t="s">
        <v>12</v>
      </c>
      <c r="F233" s="43" t="s">
        <v>12</v>
      </c>
      <c r="G233" s="42" t="s">
        <v>12</v>
      </c>
      <c r="H233" s="42" t="s">
        <v>12</v>
      </c>
    </row>
    <row r="234" spans="1:8" ht="12.75">
      <c r="A234" s="17">
        <v>222</v>
      </c>
      <c r="B234" s="41" t="s">
        <v>12</v>
      </c>
      <c r="C234" s="47" t="s">
        <v>12</v>
      </c>
      <c r="D234" s="43" t="s">
        <v>12</v>
      </c>
      <c r="E234" s="43" t="s">
        <v>12</v>
      </c>
      <c r="F234" s="43" t="s">
        <v>12</v>
      </c>
      <c r="G234" s="42" t="s">
        <v>12</v>
      </c>
      <c r="H234" s="42" t="s">
        <v>12</v>
      </c>
    </row>
    <row r="235" spans="1:8" ht="12.75">
      <c r="A235" s="17">
        <v>223</v>
      </c>
      <c r="B235" s="41" t="s">
        <v>12</v>
      </c>
      <c r="C235" s="47" t="s">
        <v>12</v>
      </c>
      <c r="D235" s="43" t="s">
        <v>12</v>
      </c>
      <c r="E235" s="43" t="s">
        <v>12</v>
      </c>
      <c r="F235" s="43" t="s">
        <v>12</v>
      </c>
      <c r="G235" s="42" t="s">
        <v>12</v>
      </c>
      <c r="H235" s="42" t="s">
        <v>12</v>
      </c>
    </row>
    <row r="236" spans="1:8" ht="12.75">
      <c r="A236" s="17">
        <v>224</v>
      </c>
      <c r="B236" s="41" t="s">
        <v>12</v>
      </c>
      <c r="C236" s="47" t="s">
        <v>12</v>
      </c>
      <c r="D236" s="43" t="s">
        <v>12</v>
      </c>
      <c r="E236" s="43" t="s">
        <v>12</v>
      </c>
      <c r="F236" s="43" t="s">
        <v>12</v>
      </c>
      <c r="G236" s="42" t="s">
        <v>12</v>
      </c>
      <c r="H236" s="42" t="s">
        <v>12</v>
      </c>
    </row>
    <row r="237" spans="1:8" ht="12.75">
      <c r="A237" s="17">
        <v>225</v>
      </c>
      <c r="B237" s="41" t="s">
        <v>12</v>
      </c>
      <c r="C237" s="47" t="s">
        <v>12</v>
      </c>
      <c r="D237" s="43" t="s">
        <v>12</v>
      </c>
      <c r="E237" s="43" t="s">
        <v>12</v>
      </c>
      <c r="F237" s="43" t="s">
        <v>12</v>
      </c>
      <c r="G237" s="42" t="s">
        <v>12</v>
      </c>
      <c r="H237" s="42" t="s">
        <v>12</v>
      </c>
    </row>
    <row r="238" spans="1:8" ht="12.75">
      <c r="A238" s="17">
        <v>226</v>
      </c>
      <c r="B238" s="41" t="s">
        <v>12</v>
      </c>
      <c r="C238" s="47" t="s">
        <v>12</v>
      </c>
      <c r="D238" s="43" t="s">
        <v>12</v>
      </c>
      <c r="E238" s="43" t="s">
        <v>12</v>
      </c>
      <c r="F238" s="43" t="s">
        <v>12</v>
      </c>
      <c r="G238" s="42" t="s">
        <v>12</v>
      </c>
      <c r="H238" s="42" t="s">
        <v>12</v>
      </c>
    </row>
    <row r="239" spans="1:8" ht="12.75">
      <c r="A239" s="17">
        <v>227</v>
      </c>
      <c r="B239" s="41" t="s">
        <v>12</v>
      </c>
      <c r="C239" s="47" t="s">
        <v>12</v>
      </c>
      <c r="D239" s="43" t="s">
        <v>12</v>
      </c>
      <c r="E239" s="43" t="s">
        <v>12</v>
      </c>
      <c r="F239" s="43" t="s">
        <v>12</v>
      </c>
      <c r="G239" s="42" t="s">
        <v>12</v>
      </c>
      <c r="H239" s="42" t="s">
        <v>12</v>
      </c>
    </row>
    <row r="240" spans="1:8" ht="12.75">
      <c r="A240" s="17">
        <v>228</v>
      </c>
      <c r="B240" s="41" t="s">
        <v>12</v>
      </c>
      <c r="C240" s="47" t="s">
        <v>12</v>
      </c>
      <c r="D240" s="43" t="s">
        <v>12</v>
      </c>
      <c r="E240" s="43" t="s">
        <v>12</v>
      </c>
      <c r="F240" s="43" t="s">
        <v>12</v>
      </c>
      <c r="G240" s="42" t="s">
        <v>12</v>
      </c>
      <c r="H240" s="42" t="s">
        <v>12</v>
      </c>
    </row>
    <row r="241" spans="1:8" ht="12.75">
      <c r="A241" s="17">
        <v>229</v>
      </c>
      <c r="B241" s="41" t="s">
        <v>12</v>
      </c>
      <c r="C241" s="47" t="s">
        <v>12</v>
      </c>
      <c r="D241" s="43" t="s">
        <v>12</v>
      </c>
      <c r="E241" s="43" t="s">
        <v>12</v>
      </c>
      <c r="F241" s="43" t="s">
        <v>12</v>
      </c>
      <c r="G241" s="42" t="s">
        <v>12</v>
      </c>
      <c r="H241" s="42" t="s">
        <v>12</v>
      </c>
    </row>
    <row r="242" spans="1:8" ht="12.75">
      <c r="A242" s="17">
        <v>230</v>
      </c>
      <c r="B242" s="41" t="s">
        <v>12</v>
      </c>
      <c r="C242" s="47" t="s">
        <v>12</v>
      </c>
      <c r="D242" s="43" t="s">
        <v>12</v>
      </c>
      <c r="E242" s="43" t="s">
        <v>12</v>
      </c>
      <c r="F242" s="43" t="s">
        <v>12</v>
      </c>
      <c r="G242" s="42" t="s">
        <v>12</v>
      </c>
      <c r="H242" s="42" t="s">
        <v>12</v>
      </c>
    </row>
    <row r="243" spans="1:8" ht="12.75">
      <c r="A243" s="17">
        <v>231</v>
      </c>
      <c r="B243" s="41" t="s">
        <v>12</v>
      </c>
      <c r="C243" s="47" t="s">
        <v>12</v>
      </c>
      <c r="D243" s="43" t="s">
        <v>12</v>
      </c>
      <c r="E243" s="43" t="s">
        <v>12</v>
      </c>
      <c r="F243" s="43" t="s">
        <v>12</v>
      </c>
      <c r="G243" s="42" t="s">
        <v>12</v>
      </c>
      <c r="H243" s="42" t="s">
        <v>12</v>
      </c>
    </row>
    <row r="244" spans="1:8" ht="12.75">
      <c r="A244" s="17">
        <v>232</v>
      </c>
      <c r="B244" s="41" t="s">
        <v>12</v>
      </c>
      <c r="C244" s="47" t="s">
        <v>12</v>
      </c>
      <c r="D244" s="43" t="s">
        <v>12</v>
      </c>
      <c r="E244" s="43" t="s">
        <v>12</v>
      </c>
      <c r="F244" s="43" t="s">
        <v>12</v>
      </c>
      <c r="G244" s="42" t="s">
        <v>12</v>
      </c>
      <c r="H244" s="42" t="s">
        <v>12</v>
      </c>
    </row>
    <row r="245" spans="1:8" ht="12.75">
      <c r="A245" s="17">
        <v>233</v>
      </c>
      <c r="B245" s="41" t="s">
        <v>12</v>
      </c>
      <c r="C245" s="47" t="s">
        <v>12</v>
      </c>
      <c r="D245" s="43" t="s">
        <v>12</v>
      </c>
      <c r="E245" s="43" t="s">
        <v>12</v>
      </c>
      <c r="F245" s="43" t="s">
        <v>12</v>
      </c>
      <c r="G245" s="42" t="s">
        <v>12</v>
      </c>
      <c r="H245" s="42" t="s">
        <v>12</v>
      </c>
    </row>
    <row r="246" spans="1:8" ht="12.75">
      <c r="A246" s="17">
        <v>234</v>
      </c>
      <c r="B246" s="41" t="s">
        <v>12</v>
      </c>
      <c r="C246" s="47" t="s">
        <v>12</v>
      </c>
      <c r="D246" s="43" t="s">
        <v>12</v>
      </c>
      <c r="E246" s="43" t="s">
        <v>12</v>
      </c>
      <c r="F246" s="43" t="s">
        <v>12</v>
      </c>
      <c r="G246" s="42" t="s">
        <v>12</v>
      </c>
      <c r="H246" s="42" t="s">
        <v>12</v>
      </c>
    </row>
    <row r="247" spans="1:8" ht="12.75">
      <c r="A247" s="17">
        <v>235</v>
      </c>
      <c r="B247" s="41" t="s">
        <v>12</v>
      </c>
      <c r="C247" s="47" t="s">
        <v>12</v>
      </c>
      <c r="D247" s="43" t="s">
        <v>12</v>
      </c>
      <c r="E247" s="43" t="s">
        <v>12</v>
      </c>
      <c r="F247" s="43" t="s">
        <v>12</v>
      </c>
      <c r="G247" s="42" t="s">
        <v>12</v>
      </c>
      <c r="H247" s="42" t="s">
        <v>12</v>
      </c>
    </row>
    <row r="248" spans="1:8" ht="12.75">
      <c r="A248" s="17">
        <v>236</v>
      </c>
      <c r="B248" s="41" t="s">
        <v>12</v>
      </c>
      <c r="C248" s="47" t="s">
        <v>12</v>
      </c>
      <c r="D248" s="43" t="s">
        <v>12</v>
      </c>
      <c r="E248" s="43" t="s">
        <v>12</v>
      </c>
      <c r="F248" s="43" t="s">
        <v>12</v>
      </c>
      <c r="G248" s="42" t="s">
        <v>12</v>
      </c>
      <c r="H248" s="42" t="s">
        <v>12</v>
      </c>
    </row>
    <row r="249" spans="1:8" ht="12.75">
      <c r="A249" s="17">
        <v>237</v>
      </c>
      <c r="B249" s="41" t="s">
        <v>12</v>
      </c>
      <c r="C249" s="47" t="s">
        <v>12</v>
      </c>
      <c r="D249" s="43" t="s">
        <v>12</v>
      </c>
      <c r="E249" s="43" t="s">
        <v>12</v>
      </c>
      <c r="F249" s="43" t="s">
        <v>12</v>
      </c>
      <c r="G249" s="42" t="s">
        <v>12</v>
      </c>
      <c r="H249" s="42" t="s">
        <v>12</v>
      </c>
    </row>
    <row r="250" spans="1:8" ht="12.75">
      <c r="A250" s="17">
        <v>238</v>
      </c>
      <c r="B250" s="41" t="s">
        <v>12</v>
      </c>
      <c r="C250" s="47" t="s">
        <v>12</v>
      </c>
      <c r="D250" s="43" t="s">
        <v>12</v>
      </c>
      <c r="E250" s="43" t="s">
        <v>12</v>
      </c>
      <c r="F250" s="43" t="s">
        <v>12</v>
      </c>
      <c r="G250" s="42" t="s">
        <v>12</v>
      </c>
      <c r="H250" s="42" t="s">
        <v>12</v>
      </c>
    </row>
    <row r="251" spans="1:8" ht="12.75">
      <c r="A251" s="17">
        <v>239</v>
      </c>
      <c r="B251" s="41" t="s">
        <v>12</v>
      </c>
      <c r="C251" s="47" t="s">
        <v>12</v>
      </c>
      <c r="D251" s="43" t="s">
        <v>12</v>
      </c>
      <c r="E251" s="43" t="s">
        <v>12</v>
      </c>
      <c r="F251" s="43" t="s">
        <v>12</v>
      </c>
      <c r="G251" s="42" t="s">
        <v>12</v>
      </c>
      <c r="H251" s="42" t="s">
        <v>12</v>
      </c>
    </row>
    <row r="252" spans="1:8" ht="12.75">
      <c r="A252" s="17">
        <v>240</v>
      </c>
      <c r="B252" s="41" t="s">
        <v>12</v>
      </c>
      <c r="C252" s="47" t="s">
        <v>12</v>
      </c>
      <c r="D252" s="43" t="s">
        <v>12</v>
      </c>
      <c r="E252" s="43" t="s">
        <v>12</v>
      </c>
      <c r="F252" s="43" t="s">
        <v>12</v>
      </c>
      <c r="G252" s="42" t="s">
        <v>12</v>
      </c>
      <c r="H252" s="42" t="s">
        <v>12</v>
      </c>
    </row>
    <row r="253" spans="1:8" ht="12.75">
      <c r="A253" s="17">
        <v>241</v>
      </c>
      <c r="B253" s="41" t="s">
        <v>12</v>
      </c>
      <c r="C253" s="47" t="s">
        <v>12</v>
      </c>
      <c r="D253" s="43" t="s">
        <v>12</v>
      </c>
      <c r="E253" s="43" t="s">
        <v>12</v>
      </c>
      <c r="F253" s="43" t="s">
        <v>12</v>
      </c>
      <c r="G253" s="42" t="s">
        <v>12</v>
      </c>
      <c r="H253" s="42" t="s">
        <v>12</v>
      </c>
    </row>
    <row r="254" spans="1:8" ht="12.75">
      <c r="A254" s="17">
        <v>242</v>
      </c>
      <c r="B254" s="41" t="s">
        <v>12</v>
      </c>
      <c r="C254" s="47" t="s">
        <v>12</v>
      </c>
      <c r="D254" s="43" t="s">
        <v>12</v>
      </c>
      <c r="E254" s="43" t="s">
        <v>12</v>
      </c>
      <c r="F254" s="43" t="s">
        <v>12</v>
      </c>
      <c r="G254" s="42" t="s">
        <v>12</v>
      </c>
      <c r="H254" s="42" t="s">
        <v>12</v>
      </c>
    </row>
    <row r="255" spans="1:8" ht="12.75">
      <c r="A255" s="17">
        <v>243</v>
      </c>
      <c r="B255" s="41" t="s">
        <v>12</v>
      </c>
      <c r="C255" s="47" t="s">
        <v>12</v>
      </c>
      <c r="D255" s="43" t="s">
        <v>12</v>
      </c>
      <c r="E255" s="43" t="s">
        <v>12</v>
      </c>
      <c r="F255" s="43" t="s">
        <v>12</v>
      </c>
      <c r="G255" s="42" t="s">
        <v>12</v>
      </c>
      <c r="H255" s="42" t="s">
        <v>12</v>
      </c>
    </row>
    <row r="256" spans="1:8" ht="12.75">
      <c r="A256" s="17">
        <v>244</v>
      </c>
      <c r="B256" s="41" t="s">
        <v>12</v>
      </c>
      <c r="C256" s="47" t="s">
        <v>12</v>
      </c>
      <c r="D256" s="43" t="s">
        <v>12</v>
      </c>
      <c r="E256" s="43" t="s">
        <v>12</v>
      </c>
      <c r="F256" s="43" t="s">
        <v>12</v>
      </c>
      <c r="G256" s="42" t="s">
        <v>12</v>
      </c>
      <c r="H256" s="42" t="s">
        <v>12</v>
      </c>
    </row>
    <row r="257" spans="1:8" ht="12.75">
      <c r="A257" s="17">
        <v>245</v>
      </c>
      <c r="B257" s="41" t="s">
        <v>12</v>
      </c>
      <c r="C257" s="47" t="s">
        <v>12</v>
      </c>
      <c r="D257" s="43" t="s">
        <v>12</v>
      </c>
      <c r="E257" s="43" t="s">
        <v>12</v>
      </c>
      <c r="F257" s="43" t="s">
        <v>12</v>
      </c>
      <c r="G257" s="42" t="s">
        <v>12</v>
      </c>
      <c r="H257" s="42" t="s">
        <v>12</v>
      </c>
    </row>
    <row r="258" spans="1:8" ht="12.75">
      <c r="A258" s="17">
        <v>246</v>
      </c>
      <c r="B258" s="41" t="s">
        <v>12</v>
      </c>
      <c r="C258" s="47" t="s">
        <v>12</v>
      </c>
      <c r="D258" s="43" t="s">
        <v>12</v>
      </c>
      <c r="E258" s="43" t="s">
        <v>12</v>
      </c>
      <c r="F258" s="43" t="s">
        <v>12</v>
      </c>
      <c r="G258" s="42" t="s">
        <v>12</v>
      </c>
      <c r="H258" s="42" t="s">
        <v>12</v>
      </c>
    </row>
    <row r="259" spans="1:8" ht="12.75">
      <c r="A259" s="17">
        <v>247</v>
      </c>
      <c r="B259" s="41" t="s">
        <v>12</v>
      </c>
      <c r="C259" s="47" t="s">
        <v>12</v>
      </c>
      <c r="D259" s="43" t="s">
        <v>12</v>
      </c>
      <c r="E259" s="43" t="s">
        <v>12</v>
      </c>
      <c r="F259" s="43" t="s">
        <v>12</v>
      </c>
      <c r="G259" s="42" t="s">
        <v>12</v>
      </c>
      <c r="H259" s="42" t="s">
        <v>12</v>
      </c>
    </row>
    <row r="260" spans="1:8" ht="12.75">
      <c r="A260" s="17">
        <v>248</v>
      </c>
      <c r="B260" s="41" t="s">
        <v>12</v>
      </c>
      <c r="C260" s="47" t="s">
        <v>12</v>
      </c>
      <c r="D260" s="43" t="s">
        <v>12</v>
      </c>
      <c r="E260" s="43" t="s">
        <v>12</v>
      </c>
      <c r="F260" s="43" t="s">
        <v>12</v>
      </c>
      <c r="G260" s="42" t="s">
        <v>12</v>
      </c>
      <c r="H260" s="42" t="s">
        <v>12</v>
      </c>
    </row>
    <row r="261" spans="1:8" ht="12.75">
      <c r="A261" s="17">
        <v>249</v>
      </c>
      <c r="B261" s="41" t="s">
        <v>12</v>
      </c>
      <c r="C261" s="47" t="s">
        <v>12</v>
      </c>
      <c r="D261" s="43" t="s">
        <v>12</v>
      </c>
      <c r="E261" s="43" t="s">
        <v>12</v>
      </c>
      <c r="F261" s="43" t="s">
        <v>12</v>
      </c>
      <c r="G261" s="42" t="s">
        <v>12</v>
      </c>
      <c r="H261" s="42" t="s">
        <v>12</v>
      </c>
    </row>
    <row r="262" spans="1:8" ht="12.75">
      <c r="A262" s="17">
        <v>250</v>
      </c>
      <c r="B262" s="41" t="s">
        <v>12</v>
      </c>
      <c r="C262" s="47" t="s">
        <v>12</v>
      </c>
      <c r="D262" s="43" t="s">
        <v>12</v>
      </c>
      <c r="E262" s="43" t="s">
        <v>12</v>
      </c>
      <c r="F262" s="43" t="s">
        <v>12</v>
      </c>
      <c r="G262" s="42" t="s">
        <v>12</v>
      </c>
      <c r="H262" s="42" t="s">
        <v>12</v>
      </c>
    </row>
    <row r="263" spans="1:8" ht="12.75">
      <c r="A263" s="17">
        <v>251</v>
      </c>
      <c r="B263" s="41" t="s">
        <v>12</v>
      </c>
      <c r="C263" s="47" t="s">
        <v>12</v>
      </c>
      <c r="D263" s="43" t="s">
        <v>12</v>
      </c>
      <c r="E263" s="43" t="s">
        <v>12</v>
      </c>
      <c r="F263" s="43" t="s">
        <v>12</v>
      </c>
      <c r="G263" s="42" t="s">
        <v>12</v>
      </c>
      <c r="H263" s="42" t="s">
        <v>12</v>
      </c>
    </row>
    <row r="264" spans="1:8" ht="12.75">
      <c r="A264" s="17">
        <v>252</v>
      </c>
      <c r="B264" s="41" t="s">
        <v>12</v>
      </c>
      <c r="C264" s="47" t="s">
        <v>12</v>
      </c>
      <c r="D264" s="43" t="s">
        <v>12</v>
      </c>
      <c r="E264" s="43" t="s">
        <v>12</v>
      </c>
      <c r="F264" s="43" t="s">
        <v>12</v>
      </c>
      <c r="G264" s="42" t="s">
        <v>12</v>
      </c>
      <c r="H264" s="42" t="s">
        <v>12</v>
      </c>
    </row>
    <row r="265" spans="1:8" ht="12.75">
      <c r="A265" s="17">
        <v>253</v>
      </c>
      <c r="B265" s="41" t="s">
        <v>12</v>
      </c>
      <c r="C265" s="47" t="s">
        <v>12</v>
      </c>
      <c r="D265" s="43" t="s">
        <v>12</v>
      </c>
      <c r="E265" s="43" t="s">
        <v>12</v>
      </c>
      <c r="F265" s="43" t="s">
        <v>12</v>
      </c>
      <c r="G265" s="42" t="s">
        <v>12</v>
      </c>
      <c r="H265" s="42" t="s">
        <v>12</v>
      </c>
    </row>
    <row r="266" spans="1:8" ht="12.75">
      <c r="A266" s="17">
        <v>254</v>
      </c>
      <c r="B266" s="41" t="s">
        <v>12</v>
      </c>
      <c r="C266" s="47" t="s">
        <v>12</v>
      </c>
      <c r="D266" s="43" t="s">
        <v>12</v>
      </c>
      <c r="E266" s="43" t="s">
        <v>12</v>
      </c>
      <c r="F266" s="43" t="s">
        <v>12</v>
      </c>
      <c r="G266" s="42" t="s">
        <v>12</v>
      </c>
      <c r="H266" s="42" t="s">
        <v>12</v>
      </c>
    </row>
    <row r="267" spans="1:8" ht="12.75">
      <c r="A267" s="17">
        <v>255</v>
      </c>
      <c r="B267" s="41" t="s">
        <v>12</v>
      </c>
      <c r="C267" s="47" t="s">
        <v>12</v>
      </c>
      <c r="D267" s="43" t="s">
        <v>12</v>
      </c>
      <c r="E267" s="43" t="s">
        <v>12</v>
      </c>
      <c r="F267" s="43" t="s">
        <v>12</v>
      </c>
      <c r="G267" s="42" t="s">
        <v>12</v>
      </c>
      <c r="H267" s="42" t="s">
        <v>12</v>
      </c>
    </row>
    <row r="268" spans="1:8" ht="12.75">
      <c r="A268" s="17">
        <v>256</v>
      </c>
      <c r="B268" s="41" t="s">
        <v>12</v>
      </c>
      <c r="C268" s="47" t="s">
        <v>12</v>
      </c>
      <c r="D268" s="43" t="s">
        <v>12</v>
      </c>
      <c r="E268" s="43" t="s">
        <v>12</v>
      </c>
      <c r="F268" s="43" t="s">
        <v>12</v>
      </c>
      <c r="G268" s="42" t="s">
        <v>12</v>
      </c>
      <c r="H268" s="42" t="s">
        <v>12</v>
      </c>
    </row>
    <row r="269" spans="1:8" ht="12.75">
      <c r="A269" s="17">
        <v>257</v>
      </c>
      <c r="B269" s="41" t="s">
        <v>12</v>
      </c>
      <c r="C269" s="47" t="s">
        <v>12</v>
      </c>
      <c r="D269" s="43" t="s">
        <v>12</v>
      </c>
      <c r="E269" s="43" t="s">
        <v>12</v>
      </c>
      <c r="F269" s="43" t="s">
        <v>12</v>
      </c>
      <c r="G269" s="42" t="s">
        <v>12</v>
      </c>
      <c r="H269" s="42" t="s">
        <v>12</v>
      </c>
    </row>
    <row r="270" spans="1:8" ht="12.75">
      <c r="A270" s="17">
        <v>258</v>
      </c>
      <c r="B270" s="41" t="s">
        <v>12</v>
      </c>
      <c r="C270" s="47" t="s">
        <v>12</v>
      </c>
      <c r="D270" s="43" t="s">
        <v>12</v>
      </c>
      <c r="E270" s="43" t="s">
        <v>12</v>
      </c>
      <c r="F270" s="43" t="s">
        <v>12</v>
      </c>
      <c r="G270" s="42" t="s">
        <v>12</v>
      </c>
      <c r="H270" s="42" t="s">
        <v>12</v>
      </c>
    </row>
    <row r="271" spans="1:8" ht="12.75">
      <c r="A271" s="17">
        <v>259</v>
      </c>
      <c r="B271" s="41" t="s">
        <v>12</v>
      </c>
      <c r="C271" s="47" t="s">
        <v>12</v>
      </c>
      <c r="D271" s="43" t="s">
        <v>12</v>
      </c>
      <c r="E271" s="43" t="s">
        <v>12</v>
      </c>
      <c r="F271" s="43" t="s">
        <v>12</v>
      </c>
      <c r="G271" s="42" t="s">
        <v>12</v>
      </c>
      <c r="H271" s="42" t="s">
        <v>12</v>
      </c>
    </row>
    <row r="272" spans="1:8" ht="12.75">
      <c r="A272" s="17">
        <v>260</v>
      </c>
      <c r="B272" s="41" t="s">
        <v>12</v>
      </c>
      <c r="C272" s="47" t="s">
        <v>12</v>
      </c>
      <c r="D272" s="43" t="s">
        <v>12</v>
      </c>
      <c r="E272" s="43" t="s">
        <v>12</v>
      </c>
      <c r="F272" s="43" t="s">
        <v>12</v>
      </c>
      <c r="G272" s="42" t="s">
        <v>12</v>
      </c>
      <c r="H272" s="42" t="s">
        <v>12</v>
      </c>
    </row>
    <row r="273" spans="1:8" ht="12.75">
      <c r="A273" s="17">
        <v>261</v>
      </c>
      <c r="B273" s="41" t="s">
        <v>12</v>
      </c>
      <c r="C273" s="47" t="s">
        <v>12</v>
      </c>
      <c r="D273" s="43" t="s">
        <v>12</v>
      </c>
      <c r="E273" s="43" t="s">
        <v>12</v>
      </c>
      <c r="F273" s="43" t="s">
        <v>12</v>
      </c>
      <c r="G273" s="42" t="s">
        <v>12</v>
      </c>
      <c r="H273" s="42" t="s">
        <v>12</v>
      </c>
    </row>
    <row r="274" spans="1:8" ht="12.75">
      <c r="A274" s="17">
        <v>262</v>
      </c>
      <c r="B274" s="41" t="s">
        <v>12</v>
      </c>
      <c r="C274" s="47" t="s">
        <v>12</v>
      </c>
      <c r="D274" s="43" t="s">
        <v>12</v>
      </c>
      <c r="E274" s="43" t="s">
        <v>12</v>
      </c>
      <c r="F274" s="43" t="s">
        <v>12</v>
      </c>
      <c r="G274" s="42" t="s">
        <v>12</v>
      </c>
      <c r="H274" s="42" t="s">
        <v>12</v>
      </c>
    </row>
    <row r="275" spans="1:8" ht="12.75">
      <c r="A275" s="17">
        <v>263</v>
      </c>
      <c r="B275" s="41" t="s">
        <v>12</v>
      </c>
      <c r="C275" s="47" t="s">
        <v>12</v>
      </c>
      <c r="D275" s="43" t="s">
        <v>12</v>
      </c>
      <c r="E275" s="43" t="s">
        <v>12</v>
      </c>
      <c r="F275" s="43" t="s">
        <v>12</v>
      </c>
      <c r="G275" s="42" t="s">
        <v>12</v>
      </c>
      <c r="H275" s="42" t="s">
        <v>12</v>
      </c>
    </row>
    <row r="276" spans="1:8" ht="12.75">
      <c r="A276" s="17">
        <v>264</v>
      </c>
      <c r="B276" s="41" t="s">
        <v>12</v>
      </c>
      <c r="C276" s="47" t="s">
        <v>12</v>
      </c>
      <c r="D276" s="43" t="s">
        <v>12</v>
      </c>
      <c r="E276" s="43" t="s">
        <v>12</v>
      </c>
      <c r="F276" s="43" t="s">
        <v>12</v>
      </c>
      <c r="G276" s="42" t="s">
        <v>12</v>
      </c>
      <c r="H276" s="42" t="s">
        <v>12</v>
      </c>
    </row>
    <row r="277" spans="1:8" ht="12.75">
      <c r="A277" s="17">
        <v>265</v>
      </c>
      <c r="B277" s="41" t="s">
        <v>12</v>
      </c>
      <c r="C277" s="47" t="s">
        <v>12</v>
      </c>
      <c r="D277" s="43" t="s">
        <v>12</v>
      </c>
      <c r="E277" s="43" t="s">
        <v>12</v>
      </c>
      <c r="F277" s="43" t="s">
        <v>12</v>
      </c>
      <c r="G277" s="42" t="s">
        <v>12</v>
      </c>
      <c r="H277" s="42" t="s">
        <v>12</v>
      </c>
    </row>
    <row r="278" spans="1:8" ht="12.75">
      <c r="A278" s="17">
        <v>266</v>
      </c>
      <c r="B278" s="41" t="s">
        <v>12</v>
      </c>
      <c r="C278" s="47" t="s">
        <v>12</v>
      </c>
      <c r="D278" s="43" t="s">
        <v>12</v>
      </c>
      <c r="E278" s="43" t="s">
        <v>12</v>
      </c>
      <c r="F278" s="43" t="s">
        <v>12</v>
      </c>
      <c r="G278" s="42" t="s">
        <v>12</v>
      </c>
      <c r="H278" s="42" t="s">
        <v>12</v>
      </c>
    </row>
    <row r="279" spans="1:8" ht="12.75">
      <c r="A279" s="17">
        <v>267</v>
      </c>
      <c r="B279" s="41" t="s">
        <v>12</v>
      </c>
      <c r="C279" s="47" t="s">
        <v>12</v>
      </c>
      <c r="D279" s="43" t="s">
        <v>12</v>
      </c>
      <c r="E279" s="43" t="s">
        <v>12</v>
      </c>
      <c r="F279" s="43" t="s">
        <v>12</v>
      </c>
      <c r="G279" s="42" t="s">
        <v>12</v>
      </c>
      <c r="H279" s="42" t="s">
        <v>12</v>
      </c>
    </row>
    <row r="280" spans="1:8" ht="12.75">
      <c r="A280" s="17">
        <v>268</v>
      </c>
      <c r="B280" s="41" t="s">
        <v>12</v>
      </c>
      <c r="C280" s="47" t="s">
        <v>12</v>
      </c>
      <c r="D280" s="43" t="s">
        <v>12</v>
      </c>
      <c r="E280" s="43" t="s">
        <v>12</v>
      </c>
      <c r="F280" s="43" t="s">
        <v>12</v>
      </c>
      <c r="G280" s="42" t="s">
        <v>12</v>
      </c>
      <c r="H280" s="42" t="s">
        <v>12</v>
      </c>
    </row>
    <row r="281" spans="1:8" ht="12.75">
      <c r="A281" s="17">
        <v>269</v>
      </c>
      <c r="B281" s="41" t="s">
        <v>12</v>
      </c>
      <c r="C281" s="47" t="s">
        <v>12</v>
      </c>
      <c r="D281" s="43" t="s">
        <v>12</v>
      </c>
      <c r="E281" s="43" t="s">
        <v>12</v>
      </c>
      <c r="F281" s="43" t="s">
        <v>12</v>
      </c>
      <c r="G281" s="42" t="s">
        <v>12</v>
      </c>
      <c r="H281" s="42" t="s">
        <v>12</v>
      </c>
    </row>
    <row r="282" spans="1:8" ht="12.75">
      <c r="A282" s="17">
        <v>270</v>
      </c>
      <c r="B282" s="41" t="s">
        <v>12</v>
      </c>
      <c r="C282" s="47" t="s">
        <v>12</v>
      </c>
      <c r="D282" s="43" t="s">
        <v>12</v>
      </c>
      <c r="E282" s="43" t="s">
        <v>12</v>
      </c>
      <c r="F282" s="43" t="s">
        <v>12</v>
      </c>
      <c r="G282" s="42" t="s">
        <v>12</v>
      </c>
      <c r="H282" s="42" t="s">
        <v>12</v>
      </c>
    </row>
    <row r="283" spans="1:8" ht="12.75">
      <c r="A283" s="17">
        <v>271</v>
      </c>
      <c r="B283" s="41" t="s">
        <v>12</v>
      </c>
      <c r="C283" s="47" t="s">
        <v>12</v>
      </c>
      <c r="D283" s="43" t="s">
        <v>12</v>
      </c>
      <c r="E283" s="43" t="s">
        <v>12</v>
      </c>
      <c r="F283" s="43" t="s">
        <v>12</v>
      </c>
      <c r="G283" s="42" t="s">
        <v>12</v>
      </c>
      <c r="H283" s="42" t="s">
        <v>12</v>
      </c>
    </row>
    <row r="284" spans="1:8" ht="12.75">
      <c r="A284" s="17">
        <v>272</v>
      </c>
      <c r="B284" s="41" t="s">
        <v>12</v>
      </c>
      <c r="C284" s="47" t="s">
        <v>12</v>
      </c>
      <c r="D284" s="43" t="s">
        <v>12</v>
      </c>
      <c r="E284" s="43" t="s">
        <v>12</v>
      </c>
      <c r="F284" s="43" t="s">
        <v>12</v>
      </c>
      <c r="G284" s="42" t="s">
        <v>12</v>
      </c>
      <c r="H284" s="42" t="s">
        <v>12</v>
      </c>
    </row>
    <row r="285" spans="1:8" ht="12.75">
      <c r="A285" s="17">
        <v>273</v>
      </c>
      <c r="B285" s="41" t="s">
        <v>12</v>
      </c>
      <c r="C285" s="47" t="s">
        <v>12</v>
      </c>
      <c r="D285" s="43" t="s">
        <v>12</v>
      </c>
      <c r="E285" s="43" t="s">
        <v>12</v>
      </c>
      <c r="F285" s="43" t="s">
        <v>12</v>
      </c>
      <c r="G285" s="42" t="s">
        <v>12</v>
      </c>
      <c r="H285" s="42" t="s">
        <v>12</v>
      </c>
    </row>
    <row r="286" spans="1:8" ht="12.75">
      <c r="A286" s="17">
        <v>274</v>
      </c>
      <c r="B286" s="41" t="s">
        <v>12</v>
      </c>
      <c r="C286" s="47" t="s">
        <v>12</v>
      </c>
      <c r="D286" s="43" t="s">
        <v>12</v>
      </c>
      <c r="E286" s="43" t="s">
        <v>12</v>
      </c>
      <c r="F286" s="43" t="s">
        <v>12</v>
      </c>
      <c r="G286" s="42" t="s">
        <v>12</v>
      </c>
      <c r="H286" s="42" t="s">
        <v>12</v>
      </c>
    </row>
    <row r="287" spans="1:8" ht="12.75">
      <c r="A287" s="17">
        <v>275</v>
      </c>
      <c r="B287" s="41" t="s">
        <v>12</v>
      </c>
      <c r="C287" s="47" t="s">
        <v>12</v>
      </c>
      <c r="D287" s="43" t="s">
        <v>12</v>
      </c>
      <c r="E287" s="43" t="s">
        <v>12</v>
      </c>
      <c r="F287" s="43" t="s">
        <v>12</v>
      </c>
      <c r="G287" s="42" t="s">
        <v>12</v>
      </c>
      <c r="H287" s="42" t="s">
        <v>12</v>
      </c>
    </row>
    <row r="288" spans="1:8" ht="12.75">
      <c r="A288" s="17">
        <v>276</v>
      </c>
      <c r="B288" s="41" t="s">
        <v>12</v>
      </c>
      <c r="C288" s="47" t="s">
        <v>12</v>
      </c>
      <c r="D288" s="43" t="s">
        <v>12</v>
      </c>
      <c r="E288" s="43" t="s">
        <v>12</v>
      </c>
      <c r="F288" s="43" t="s">
        <v>12</v>
      </c>
      <c r="G288" s="42" t="s">
        <v>12</v>
      </c>
      <c r="H288" s="42" t="s">
        <v>12</v>
      </c>
    </row>
    <row r="289" ht="12.75">
      <c r="A289" s="17">
        <v>277</v>
      </c>
    </row>
    <row r="290" ht="12.75">
      <c r="A290" s="17">
        <v>278</v>
      </c>
    </row>
    <row r="291" ht="12.75">
      <c r="A291" s="17">
        <v>279</v>
      </c>
    </row>
    <row r="292" ht="12.75">
      <c r="A292" s="17">
        <v>280</v>
      </c>
    </row>
    <row r="293" ht="12.75">
      <c r="A293" s="17">
        <v>281</v>
      </c>
    </row>
    <row r="294" ht="12.75">
      <c r="A294" s="17">
        <v>282</v>
      </c>
    </row>
    <row r="295" ht="12.75">
      <c r="A295" s="17">
        <v>283</v>
      </c>
    </row>
    <row r="296" ht="12.75">
      <c r="A296" s="17">
        <v>284</v>
      </c>
    </row>
    <row r="297" ht="12.75">
      <c r="A297" s="17">
        <v>285</v>
      </c>
    </row>
    <row r="298" ht="12.75">
      <c r="A298" s="17">
        <v>286</v>
      </c>
    </row>
    <row r="299" ht="12.75">
      <c r="A299" s="17">
        <v>287</v>
      </c>
    </row>
    <row r="300" ht="12.75">
      <c r="A300" s="17">
        <v>288</v>
      </c>
    </row>
    <row r="301" ht="12.75">
      <c r="A301" s="17">
        <v>289</v>
      </c>
    </row>
    <row r="302" ht="12.75">
      <c r="A302" s="17">
        <v>290</v>
      </c>
    </row>
    <row r="303" ht="12.75">
      <c r="A303" s="17">
        <v>291</v>
      </c>
    </row>
    <row r="304" ht="12.75">
      <c r="A304" s="17">
        <v>292</v>
      </c>
    </row>
    <row r="305" ht="12.75">
      <c r="A305" s="17">
        <v>293</v>
      </c>
    </row>
    <row r="306" ht="12.75">
      <c r="A306" s="17">
        <v>294</v>
      </c>
    </row>
    <row r="307" ht="12.75">
      <c r="A307" s="17">
        <v>295</v>
      </c>
    </row>
    <row r="308" ht="12.75">
      <c r="A308" s="17">
        <v>296</v>
      </c>
    </row>
    <row r="309" ht="12.75">
      <c r="A309" s="17">
        <v>297</v>
      </c>
    </row>
    <row r="310" ht="12.75">
      <c r="A310" s="17">
        <v>298</v>
      </c>
    </row>
    <row r="311" ht="12.75">
      <c r="A311" s="17">
        <v>299</v>
      </c>
    </row>
    <row r="312" ht="12.75">
      <c r="A312" s="17">
        <v>300</v>
      </c>
    </row>
    <row r="313" ht="12.75">
      <c r="A313" s="17">
        <v>301</v>
      </c>
    </row>
    <row r="314" ht="12.75">
      <c r="A314" s="17">
        <v>302</v>
      </c>
    </row>
    <row r="315" ht="12.75">
      <c r="A315" s="17">
        <v>303</v>
      </c>
    </row>
    <row r="316" ht="12.75">
      <c r="A316" s="17">
        <v>304</v>
      </c>
    </row>
    <row r="317" ht="12.75">
      <c r="A317" s="17">
        <v>305</v>
      </c>
    </row>
    <row r="318" ht="12.75">
      <c r="A318" s="17">
        <v>306</v>
      </c>
    </row>
    <row r="319" ht="12.75">
      <c r="A319" s="17">
        <v>307</v>
      </c>
    </row>
    <row r="320" ht="12.75">
      <c r="A320" s="17">
        <v>308</v>
      </c>
    </row>
    <row r="321" ht="12.75">
      <c r="A321" s="17">
        <v>309</v>
      </c>
    </row>
    <row r="322" ht="12.75">
      <c r="A322" s="17">
        <v>310</v>
      </c>
    </row>
    <row r="323" ht="12.75">
      <c r="A323" s="17">
        <v>311</v>
      </c>
    </row>
    <row r="324" ht="12.75">
      <c r="A324" s="17">
        <v>312</v>
      </c>
    </row>
    <row r="325" ht="12.75">
      <c r="A325" s="17">
        <v>313</v>
      </c>
    </row>
    <row r="326" ht="12.75">
      <c r="A326" s="17">
        <v>314</v>
      </c>
    </row>
    <row r="327" ht="12.75">
      <c r="A327" s="17">
        <v>315</v>
      </c>
    </row>
    <row r="328" ht="12.75">
      <c r="A328" s="17">
        <v>316</v>
      </c>
    </row>
    <row r="329" ht="12.75">
      <c r="A329" s="17">
        <v>317</v>
      </c>
    </row>
    <row r="330" ht="12.75">
      <c r="A330" s="17">
        <v>318</v>
      </c>
    </row>
    <row r="331" ht="12.75">
      <c r="A331" s="17">
        <v>319</v>
      </c>
    </row>
    <row r="332" ht="12.75">
      <c r="A332" s="17">
        <v>320</v>
      </c>
    </row>
    <row r="333" ht="12.75">
      <c r="A333" s="17">
        <v>321</v>
      </c>
    </row>
    <row r="334" ht="12.75">
      <c r="A334" s="17">
        <v>322</v>
      </c>
    </row>
    <row r="335" ht="12.75">
      <c r="A335" s="17">
        <v>323</v>
      </c>
    </row>
    <row r="336" ht="12.75">
      <c r="A336" s="17">
        <v>324</v>
      </c>
    </row>
    <row r="337" ht="12.75">
      <c r="A337" s="17">
        <v>325</v>
      </c>
    </row>
    <row r="338" ht="12.75">
      <c r="A338" s="17">
        <v>326</v>
      </c>
    </row>
    <row r="339" ht="12.75">
      <c r="A339" s="17">
        <v>327</v>
      </c>
    </row>
    <row r="340" ht="12.75">
      <c r="A340" s="17">
        <v>328</v>
      </c>
    </row>
    <row r="341" ht="12.75">
      <c r="A341" s="17">
        <v>329</v>
      </c>
    </row>
    <row r="342" ht="12.75">
      <c r="A342" s="17">
        <v>330</v>
      </c>
    </row>
    <row r="343" ht="12.75">
      <c r="A343" s="17">
        <v>331</v>
      </c>
    </row>
    <row r="344" ht="12.75">
      <c r="A344" s="17">
        <v>332</v>
      </c>
    </row>
    <row r="345" ht="12.75">
      <c r="A345" s="17">
        <v>333</v>
      </c>
    </row>
    <row r="346" ht="12.75">
      <c r="A346" s="17">
        <v>334</v>
      </c>
    </row>
    <row r="347" ht="12.75">
      <c r="A347" s="17">
        <v>335</v>
      </c>
    </row>
    <row r="348" ht="12.75">
      <c r="A348" s="17">
        <v>336</v>
      </c>
    </row>
    <row r="349" ht="12.75">
      <c r="A349" s="17">
        <v>337</v>
      </c>
    </row>
    <row r="350" ht="12.75">
      <c r="A350" s="17">
        <v>338</v>
      </c>
    </row>
    <row r="351" ht="12.75">
      <c r="A351" s="17">
        <v>339</v>
      </c>
    </row>
    <row r="352" ht="12.75">
      <c r="A352" s="17">
        <v>340</v>
      </c>
    </row>
    <row r="353" ht="12.75">
      <c r="A353" s="17">
        <v>341</v>
      </c>
    </row>
    <row r="354" ht="12.75">
      <c r="A354" s="17">
        <v>342</v>
      </c>
    </row>
    <row r="355" ht="12.75">
      <c r="A355" s="17">
        <v>343</v>
      </c>
    </row>
    <row r="356" ht="12.75">
      <c r="A356" s="17">
        <v>344</v>
      </c>
    </row>
    <row r="357" ht="12.75">
      <c r="A357" s="17">
        <v>345</v>
      </c>
    </row>
    <row r="358" ht="12.75">
      <c r="A358" s="17">
        <v>346</v>
      </c>
    </row>
    <row r="359" ht="12.75">
      <c r="A359" s="17">
        <v>347</v>
      </c>
    </row>
    <row r="360" ht="12.75">
      <c r="A360" s="17">
        <v>348</v>
      </c>
    </row>
    <row r="361" ht="12.75">
      <c r="A361" s="17">
        <v>349</v>
      </c>
    </row>
    <row r="362" ht="12.75">
      <c r="A362" s="17">
        <v>350</v>
      </c>
    </row>
    <row r="363" ht="12.75">
      <c r="A363" s="17">
        <v>351</v>
      </c>
    </row>
    <row r="364" ht="12.75">
      <c r="A364" s="17">
        <v>352</v>
      </c>
    </row>
    <row r="365" ht="12.75">
      <c r="A365" s="17">
        <v>353</v>
      </c>
    </row>
    <row r="366" ht="12.75">
      <c r="A366" s="17">
        <v>354</v>
      </c>
    </row>
    <row r="367" ht="12.75">
      <c r="A367" s="17">
        <v>355</v>
      </c>
    </row>
    <row r="368" ht="12.75">
      <c r="A368" s="17">
        <v>356</v>
      </c>
    </row>
    <row r="369" ht="12.75">
      <c r="A369" s="17">
        <v>357</v>
      </c>
    </row>
    <row r="370" ht="12.75">
      <c r="A370" s="17">
        <v>358</v>
      </c>
    </row>
    <row r="371" ht="12.75">
      <c r="A371" s="17">
        <v>359</v>
      </c>
    </row>
    <row r="372" ht="12.75">
      <c r="A372" s="17">
        <v>360</v>
      </c>
    </row>
    <row r="373" ht="12.75">
      <c r="A373" s="17">
        <v>361</v>
      </c>
    </row>
    <row r="374" ht="12.75">
      <c r="A374" s="17">
        <v>362</v>
      </c>
    </row>
    <row r="375" ht="12.75">
      <c r="A375" s="17">
        <v>363</v>
      </c>
    </row>
    <row r="376" ht="12.75">
      <c r="A376" s="17">
        <v>364</v>
      </c>
    </row>
    <row r="377" ht="12.75">
      <c r="A377" s="17">
        <v>365</v>
      </c>
    </row>
    <row r="378" ht="12.75">
      <c r="A378" s="17">
        <v>366</v>
      </c>
    </row>
    <row r="379" ht="12.75">
      <c r="A379" s="17">
        <v>367</v>
      </c>
    </row>
    <row r="380" ht="12.75">
      <c r="A380" s="17">
        <v>368</v>
      </c>
    </row>
    <row r="381" ht="12.75">
      <c r="A381" s="17">
        <v>369</v>
      </c>
    </row>
    <row r="382" ht="12.75">
      <c r="A382" s="17">
        <v>370</v>
      </c>
    </row>
    <row r="383" ht="12.75">
      <c r="A383" s="17">
        <v>371</v>
      </c>
    </row>
    <row r="384" ht="12.75">
      <c r="A384" s="17">
        <v>372</v>
      </c>
    </row>
    <row r="385" ht="12.75">
      <c r="A385" s="17">
        <v>373</v>
      </c>
    </row>
    <row r="386" ht="12.75">
      <c r="A386" s="17">
        <v>374</v>
      </c>
    </row>
    <row r="387" ht="12.75">
      <c r="A387" s="17">
        <v>375</v>
      </c>
    </row>
    <row r="388" ht="12.75">
      <c r="A388" s="17">
        <v>376</v>
      </c>
    </row>
    <row r="389" ht="12.75">
      <c r="A389" s="17">
        <v>377</v>
      </c>
    </row>
    <row r="390" ht="12.75">
      <c r="A390" s="17">
        <v>378</v>
      </c>
    </row>
    <row r="391" ht="12.75">
      <c r="A391" s="17">
        <v>379</v>
      </c>
    </row>
    <row r="392" ht="12.75">
      <c r="A392" s="17">
        <v>380</v>
      </c>
    </row>
    <row r="393" ht="12.75">
      <c r="A393" s="17">
        <v>381</v>
      </c>
    </row>
    <row r="394" ht="12.75">
      <c r="A394" s="17">
        <v>382</v>
      </c>
    </row>
    <row r="395" ht="12.75">
      <c r="A395" s="17">
        <v>383</v>
      </c>
    </row>
    <row r="396" ht="12.75">
      <c r="A396" s="17">
        <v>384</v>
      </c>
    </row>
    <row r="397" ht="12.75">
      <c r="A397" s="17">
        <v>385</v>
      </c>
    </row>
    <row r="398" ht="12.75">
      <c r="A398" s="17">
        <v>386</v>
      </c>
    </row>
    <row r="399" ht="12.75">
      <c r="A399" s="17">
        <v>387</v>
      </c>
    </row>
    <row r="400" ht="12.75">
      <c r="A400" s="17">
        <v>388</v>
      </c>
    </row>
    <row r="401" ht="12.75">
      <c r="A401" s="17">
        <v>389</v>
      </c>
    </row>
    <row r="402" ht="12.75">
      <c r="A402" s="17">
        <v>390</v>
      </c>
    </row>
    <row r="403" ht="12.75">
      <c r="A403" s="17">
        <v>391</v>
      </c>
    </row>
    <row r="404" ht="12.75">
      <c r="A404" s="17">
        <v>392</v>
      </c>
    </row>
    <row r="405" ht="12.75">
      <c r="A405" s="17">
        <v>393</v>
      </c>
    </row>
    <row r="406" ht="12.75">
      <c r="A406" s="17">
        <v>394</v>
      </c>
    </row>
    <row r="407" ht="12.75">
      <c r="A407" s="17">
        <v>395</v>
      </c>
    </row>
    <row r="408" ht="12.75">
      <c r="A408" s="17">
        <v>396</v>
      </c>
    </row>
    <row r="409" ht="12.75">
      <c r="A409" s="17">
        <v>397</v>
      </c>
    </row>
    <row r="410" ht="12.75">
      <c r="A410" s="17">
        <v>398</v>
      </c>
    </row>
    <row r="411" ht="12.75">
      <c r="A411" s="17">
        <v>399</v>
      </c>
    </row>
    <row r="412" ht="12.75">
      <c r="A412" s="17">
        <v>400</v>
      </c>
    </row>
    <row r="413" ht="12.75">
      <c r="A413" s="17">
        <v>401</v>
      </c>
    </row>
    <row r="414" ht="12.75">
      <c r="A414" s="17">
        <v>402</v>
      </c>
    </row>
    <row r="415" ht="12.75">
      <c r="A415" s="17">
        <v>403</v>
      </c>
    </row>
    <row r="416" ht="12.75">
      <c r="A416" s="17">
        <v>404</v>
      </c>
    </row>
    <row r="417" ht="12.75">
      <c r="A417" s="17">
        <v>405</v>
      </c>
    </row>
    <row r="418" ht="12.75">
      <c r="A418" s="17">
        <v>406</v>
      </c>
    </row>
    <row r="419" ht="12.75">
      <c r="A419" s="17">
        <v>407</v>
      </c>
    </row>
    <row r="420" ht="12.75">
      <c r="A420" s="17">
        <v>408</v>
      </c>
    </row>
    <row r="421" ht="12.75">
      <c r="A421" s="17">
        <v>409</v>
      </c>
    </row>
    <row r="422" ht="12.75">
      <c r="A422" s="17">
        <v>410</v>
      </c>
    </row>
    <row r="423" ht="12.75">
      <c r="A423" s="17">
        <v>411</v>
      </c>
    </row>
    <row r="424" ht="12.75">
      <c r="A424" s="17">
        <v>412</v>
      </c>
    </row>
    <row r="425" ht="12.75">
      <c r="A425" s="17">
        <v>413</v>
      </c>
    </row>
    <row r="426" ht="12.75">
      <c r="A426" s="17">
        <v>414</v>
      </c>
    </row>
    <row r="427" ht="12.75">
      <c r="A427" s="17">
        <v>415</v>
      </c>
    </row>
    <row r="428" ht="12.75">
      <c r="A428" s="17">
        <v>416</v>
      </c>
    </row>
    <row r="429" ht="12.75">
      <c r="A429" s="17">
        <v>417</v>
      </c>
    </row>
    <row r="430" ht="12.75">
      <c r="A430" s="17">
        <v>418</v>
      </c>
    </row>
    <row r="431" ht="12.75">
      <c r="A431" s="17">
        <v>419</v>
      </c>
    </row>
    <row r="432" ht="12.75">
      <c r="A432" s="17">
        <v>420</v>
      </c>
    </row>
    <row r="433" ht="12.75">
      <c r="A433" s="17">
        <v>421</v>
      </c>
    </row>
    <row r="434" ht="12.75">
      <c r="A434" s="17">
        <v>422</v>
      </c>
    </row>
    <row r="435" ht="12.75">
      <c r="A435" s="17">
        <v>423</v>
      </c>
    </row>
    <row r="436" ht="12.75">
      <c r="A436" s="17">
        <v>424</v>
      </c>
    </row>
    <row r="437" ht="12.75">
      <c r="A437" s="17">
        <v>425</v>
      </c>
    </row>
    <row r="438" ht="12.75">
      <c r="A438" s="17">
        <v>426</v>
      </c>
    </row>
    <row r="439" ht="12.75">
      <c r="A439" s="17">
        <v>427</v>
      </c>
    </row>
    <row r="440" ht="12.75">
      <c r="A440" s="17">
        <v>428</v>
      </c>
    </row>
    <row r="441" ht="12.75">
      <c r="A441" s="17">
        <v>429</v>
      </c>
    </row>
    <row r="442" ht="12.75">
      <c r="A442" s="17">
        <v>430</v>
      </c>
    </row>
    <row r="443" ht="12.75">
      <c r="A443" s="17">
        <v>431</v>
      </c>
    </row>
    <row r="444" ht="12.75">
      <c r="A444" s="17">
        <v>432</v>
      </c>
    </row>
    <row r="445" ht="12.75">
      <c r="A445" s="17">
        <v>433</v>
      </c>
    </row>
    <row r="446" ht="12.75">
      <c r="A446" s="17">
        <v>434</v>
      </c>
    </row>
    <row r="447" ht="12.75">
      <c r="A447" s="17">
        <v>435</v>
      </c>
    </row>
    <row r="448" ht="12.75">
      <c r="A448" s="17">
        <v>436</v>
      </c>
    </row>
    <row r="449" ht="12.75">
      <c r="A449" s="17">
        <v>437</v>
      </c>
    </row>
    <row r="450" ht="12.75">
      <c r="A450" s="17">
        <v>438</v>
      </c>
    </row>
    <row r="451" ht="12.75">
      <c r="A451" s="17">
        <v>439</v>
      </c>
    </row>
    <row r="452" ht="12.75">
      <c r="A452" s="17">
        <v>440</v>
      </c>
    </row>
    <row r="453" ht="12.75">
      <c r="A453" s="17">
        <v>441</v>
      </c>
    </row>
    <row r="454" ht="12.75">
      <c r="A454" s="17">
        <v>442</v>
      </c>
    </row>
    <row r="455" ht="12.75">
      <c r="A455" s="17">
        <v>443</v>
      </c>
    </row>
    <row r="456" ht="12.75">
      <c r="A456" s="17">
        <v>444</v>
      </c>
    </row>
    <row r="457" ht="12.75">
      <c r="A457" s="17">
        <v>445</v>
      </c>
    </row>
    <row r="458" ht="12.75">
      <c r="A458" s="17">
        <v>446</v>
      </c>
    </row>
    <row r="459" ht="12.75">
      <c r="A459" s="17">
        <v>447</v>
      </c>
    </row>
    <row r="460" ht="12.75">
      <c r="A460" s="17">
        <v>448</v>
      </c>
    </row>
    <row r="461" ht="12.75">
      <c r="A461" s="17">
        <v>449</v>
      </c>
    </row>
    <row r="462" ht="12.75">
      <c r="A462" s="17">
        <v>450</v>
      </c>
    </row>
    <row r="463" ht="12.75">
      <c r="A463" s="17">
        <v>451</v>
      </c>
    </row>
    <row r="464" ht="12.75">
      <c r="A464" s="17">
        <v>452</v>
      </c>
    </row>
    <row r="465" ht="12.75">
      <c r="A465" s="17">
        <v>453</v>
      </c>
    </row>
    <row r="466" ht="12.75">
      <c r="A466" s="17">
        <v>454</v>
      </c>
    </row>
    <row r="467" ht="12.75">
      <c r="A467" s="17">
        <v>455</v>
      </c>
    </row>
    <row r="468" ht="12.75">
      <c r="A468" s="17">
        <v>456</v>
      </c>
    </row>
    <row r="469" ht="12.75">
      <c r="A469" s="17">
        <v>457</v>
      </c>
    </row>
    <row r="470" ht="12.75">
      <c r="A470" s="17">
        <v>458</v>
      </c>
    </row>
    <row r="471" ht="12.75">
      <c r="A471" s="17">
        <v>459</v>
      </c>
    </row>
    <row r="472" ht="12.75">
      <c r="A472" s="17">
        <v>460</v>
      </c>
    </row>
    <row r="473" ht="12.75">
      <c r="A473" s="17">
        <v>461</v>
      </c>
    </row>
    <row r="474" ht="12.75">
      <c r="A474" s="17">
        <v>462</v>
      </c>
    </row>
    <row r="475" ht="12.75">
      <c r="A475" s="17">
        <v>463</v>
      </c>
    </row>
    <row r="476" ht="12.75">
      <c r="A476" s="17">
        <v>464</v>
      </c>
    </row>
    <row r="477" ht="12.75">
      <c r="A477" s="17">
        <v>465</v>
      </c>
    </row>
    <row r="478" ht="12.75">
      <c r="A478" s="17">
        <v>466</v>
      </c>
    </row>
    <row r="479" ht="12.75">
      <c r="A479" s="17">
        <v>467</v>
      </c>
    </row>
    <row r="480" ht="12.75">
      <c r="A480" s="17">
        <v>468</v>
      </c>
    </row>
    <row r="481" ht="12.75">
      <c r="A481" s="17">
        <v>469</v>
      </c>
    </row>
    <row r="482" ht="12.75">
      <c r="A482" s="17">
        <v>470</v>
      </c>
    </row>
    <row r="483" ht="12.75">
      <c r="A483" s="17">
        <v>471</v>
      </c>
    </row>
    <row r="484" ht="12.75">
      <c r="A484" s="17">
        <v>472</v>
      </c>
    </row>
    <row r="485" ht="12.75">
      <c r="A485" s="17">
        <v>473</v>
      </c>
    </row>
    <row r="486" ht="12.75">
      <c r="A486" s="17">
        <v>474</v>
      </c>
    </row>
    <row r="487" ht="12.75">
      <c r="A487" s="17">
        <v>475</v>
      </c>
    </row>
    <row r="488" ht="12.75">
      <c r="A488" s="17">
        <v>476</v>
      </c>
    </row>
    <row r="489" ht="12.75">
      <c r="A489" s="17">
        <v>477</v>
      </c>
    </row>
    <row r="490" ht="12.75">
      <c r="A490" s="17">
        <v>478</v>
      </c>
    </row>
    <row r="491" ht="12.75">
      <c r="A491" s="17">
        <v>479</v>
      </c>
    </row>
    <row r="492" ht="12.75">
      <c r="A492" s="17">
        <v>480</v>
      </c>
    </row>
    <row r="493" ht="12.75">
      <c r="A493" s="17">
        <v>481</v>
      </c>
    </row>
    <row r="494" ht="12.75">
      <c r="A494" s="17">
        <v>482</v>
      </c>
    </row>
    <row r="495" ht="12.75">
      <c r="A495" s="17">
        <v>483</v>
      </c>
    </row>
    <row r="496" ht="12.75">
      <c r="A496" s="17">
        <v>484</v>
      </c>
    </row>
    <row r="497" ht="12.75">
      <c r="A497" s="17">
        <v>485</v>
      </c>
    </row>
    <row r="498" ht="12.75">
      <c r="A498" s="17">
        <v>486</v>
      </c>
    </row>
    <row r="499" ht="12.75">
      <c r="A499" s="17">
        <v>487</v>
      </c>
    </row>
    <row r="500" ht="12.75">
      <c r="A500" s="17">
        <v>488</v>
      </c>
    </row>
    <row r="501" ht="12.75">
      <c r="A501" s="17">
        <v>489</v>
      </c>
    </row>
    <row r="502" ht="12.75">
      <c r="A502" s="17">
        <v>490</v>
      </c>
    </row>
    <row r="503" ht="12.75">
      <c r="A503" s="17">
        <v>491</v>
      </c>
    </row>
    <row r="504" ht="12.75">
      <c r="A504" s="17">
        <v>492</v>
      </c>
    </row>
    <row r="505" ht="12.75">
      <c r="A505" s="17">
        <v>493</v>
      </c>
    </row>
    <row r="506" ht="12.75">
      <c r="A506" s="17">
        <v>494</v>
      </c>
    </row>
    <row r="507" ht="12.75">
      <c r="A507" s="17">
        <v>495</v>
      </c>
    </row>
    <row r="508" ht="12.75">
      <c r="A508" s="17">
        <v>496</v>
      </c>
    </row>
    <row r="509" ht="12.75">
      <c r="A509" s="17">
        <v>497</v>
      </c>
    </row>
    <row r="510" ht="12.75">
      <c r="A510" s="17">
        <v>498</v>
      </c>
    </row>
    <row r="511" ht="12.75">
      <c r="A511" s="17">
        <v>499</v>
      </c>
    </row>
    <row r="512" ht="12.75">
      <c r="A512" s="17">
        <v>500</v>
      </c>
    </row>
    <row r="513" ht="12.75">
      <c r="A513" s="17">
        <v>501</v>
      </c>
    </row>
    <row r="514" ht="12.75">
      <c r="A514" s="17">
        <v>502</v>
      </c>
    </row>
    <row r="515" ht="12.75">
      <c r="A515" s="17">
        <v>503</v>
      </c>
    </row>
    <row r="516" ht="12.75">
      <c r="A516" s="17">
        <v>504</v>
      </c>
    </row>
    <row r="517" ht="12.75">
      <c r="A517" s="17">
        <v>505</v>
      </c>
    </row>
    <row r="518" ht="12.75">
      <c r="A518" s="17">
        <v>506</v>
      </c>
    </row>
    <row r="519" ht="12.75">
      <c r="A519" s="17">
        <v>507</v>
      </c>
    </row>
    <row r="520" ht="12.75">
      <c r="A520" s="17">
        <v>508</v>
      </c>
    </row>
    <row r="521" ht="12.75">
      <c r="A521" s="17">
        <v>509</v>
      </c>
    </row>
    <row r="522" ht="12.75">
      <c r="A522" s="17">
        <v>510</v>
      </c>
    </row>
    <row r="523" ht="12.75">
      <c r="A523" s="17">
        <v>511</v>
      </c>
    </row>
    <row r="524" ht="12.75">
      <c r="A524" s="17">
        <v>512</v>
      </c>
    </row>
    <row r="525" ht="12.75">
      <c r="A525" s="17">
        <v>513</v>
      </c>
    </row>
    <row r="526" ht="12.75">
      <c r="A526" s="17">
        <v>514</v>
      </c>
    </row>
    <row r="527" ht="12.75">
      <c r="A527" s="17">
        <v>515</v>
      </c>
    </row>
    <row r="528" ht="12.75">
      <c r="A528" s="17">
        <v>516</v>
      </c>
    </row>
    <row r="529" ht="12.75">
      <c r="A529" s="17">
        <v>517</v>
      </c>
    </row>
    <row r="530" ht="12.75">
      <c r="A530" s="17">
        <v>518</v>
      </c>
    </row>
    <row r="531" ht="12.75">
      <c r="A531" s="17">
        <v>519</v>
      </c>
    </row>
    <row r="532" ht="12.75">
      <c r="A532" s="17">
        <v>520</v>
      </c>
    </row>
    <row r="533" ht="12.75">
      <c r="A533" s="17">
        <v>521</v>
      </c>
    </row>
    <row r="534" ht="12.75">
      <c r="A534" s="17">
        <v>522</v>
      </c>
    </row>
    <row r="535" ht="12.75">
      <c r="A535" s="17">
        <v>523</v>
      </c>
    </row>
    <row r="536" ht="12.75">
      <c r="A536" s="17">
        <v>524</v>
      </c>
    </row>
    <row r="537" ht="12.75">
      <c r="A537" s="17">
        <v>525</v>
      </c>
    </row>
    <row r="538" ht="12.75">
      <c r="A538" s="17">
        <v>526</v>
      </c>
    </row>
    <row r="539" ht="12.75">
      <c r="A539" s="17">
        <v>527</v>
      </c>
    </row>
    <row r="540" ht="12.75">
      <c r="A540" s="17">
        <v>528</v>
      </c>
    </row>
    <row r="541" ht="12.75">
      <c r="A541" s="17">
        <v>529</v>
      </c>
    </row>
    <row r="542" ht="12.75">
      <c r="A542" s="17">
        <v>530</v>
      </c>
    </row>
    <row r="543" ht="12.75">
      <c r="A543" s="17">
        <v>531</v>
      </c>
    </row>
    <row r="544" ht="12.75">
      <c r="A544" s="17">
        <v>532</v>
      </c>
    </row>
    <row r="545" ht="12.75">
      <c r="A545" s="17">
        <v>533</v>
      </c>
    </row>
    <row r="546" ht="12.75">
      <c r="A546" s="17">
        <v>534</v>
      </c>
    </row>
    <row r="547" ht="12.75">
      <c r="A547" s="17">
        <v>535</v>
      </c>
    </row>
    <row r="548" ht="12.75">
      <c r="A548" s="17">
        <v>536</v>
      </c>
    </row>
    <row r="549" ht="12.75">
      <c r="A549" s="17">
        <v>537</v>
      </c>
    </row>
    <row r="550" ht="12.75">
      <c r="A550" s="17">
        <v>538</v>
      </c>
    </row>
    <row r="551" ht="12.75">
      <c r="A551" s="17">
        <v>539</v>
      </c>
    </row>
    <row r="552" ht="12.75">
      <c r="A552" s="17">
        <v>540</v>
      </c>
    </row>
    <row r="553" ht="12.75">
      <c r="A553" s="17">
        <v>541</v>
      </c>
    </row>
    <row r="554" ht="12.75">
      <c r="A554" s="17">
        <v>542</v>
      </c>
    </row>
    <row r="555" ht="12.75">
      <c r="A555" s="17">
        <v>543</v>
      </c>
    </row>
    <row r="556" ht="12.75">
      <c r="A556" s="17">
        <v>544</v>
      </c>
    </row>
    <row r="557" ht="12.75">
      <c r="A557" s="17">
        <v>545</v>
      </c>
    </row>
    <row r="558" ht="12.75">
      <c r="A558" s="17">
        <v>546</v>
      </c>
    </row>
    <row r="559" ht="12.75">
      <c r="A559" s="17">
        <v>547</v>
      </c>
    </row>
    <row r="560" ht="12.75">
      <c r="A560" s="17">
        <v>548</v>
      </c>
    </row>
    <row r="561" ht="12.75">
      <c r="A561" s="17">
        <v>549</v>
      </c>
    </row>
    <row r="562" ht="12.75">
      <c r="A562" s="17">
        <v>550</v>
      </c>
    </row>
    <row r="563" ht="12.75">
      <c r="A563" s="17">
        <v>551</v>
      </c>
    </row>
    <row r="564" ht="12.75">
      <c r="A564" s="17">
        <v>552</v>
      </c>
    </row>
    <row r="565" ht="12.75">
      <c r="A565" s="17">
        <v>553</v>
      </c>
    </row>
    <row r="566" ht="12.75">
      <c r="A566" s="17">
        <v>554</v>
      </c>
    </row>
    <row r="567" ht="12.75">
      <c r="A567" s="17">
        <v>555</v>
      </c>
    </row>
    <row r="568" ht="12.75">
      <c r="A568" s="17">
        <v>556</v>
      </c>
    </row>
    <row r="569" ht="12.75">
      <c r="A569" s="17">
        <v>557</v>
      </c>
    </row>
    <row r="570" ht="12.75">
      <c r="A570" s="17">
        <v>558</v>
      </c>
    </row>
    <row r="571" ht="12.75">
      <c r="A571" s="17">
        <v>559</v>
      </c>
    </row>
    <row r="572" ht="12.75">
      <c r="A572" s="17">
        <v>560</v>
      </c>
    </row>
    <row r="573" ht="12.75">
      <c r="A573" s="17">
        <v>561</v>
      </c>
    </row>
    <row r="574" ht="12.75">
      <c r="A574" s="17">
        <v>562</v>
      </c>
    </row>
    <row r="575" ht="12.75">
      <c r="A575" s="17">
        <v>563</v>
      </c>
    </row>
    <row r="576" ht="12.75">
      <c r="A576" s="17">
        <v>564</v>
      </c>
    </row>
    <row r="577" ht="12.75">
      <c r="A577" s="17">
        <v>565</v>
      </c>
    </row>
    <row r="578" ht="12.75">
      <c r="A578" s="17">
        <v>566</v>
      </c>
    </row>
    <row r="579" ht="12.75">
      <c r="A579" s="17">
        <v>567</v>
      </c>
    </row>
    <row r="580" ht="12.75">
      <c r="A580" s="17">
        <v>568</v>
      </c>
    </row>
    <row r="581" ht="12.75">
      <c r="A581" s="17">
        <v>569</v>
      </c>
    </row>
    <row r="582" ht="12.75">
      <c r="A582" s="17">
        <v>570</v>
      </c>
    </row>
    <row r="583" ht="12.75">
      <c r="A583" s="17">
        <v>571</v>
      </c>
    </row>
    <row r="584" ht="12.75">
      <c r="A584" s="17">
        <v>572</v>
      </c>
    </row>
    <row r="585" ht="12.75">
      <c r="A585" s="17">
        <v>573</v>
      </c>
    </row>
    <row r="586" ht="12.75">
      <c r="A586" s="17">
        <v>574</v>
      </c>
    </row>
    <row r="587" ht="12.75">
      <c r="A587" s="17">
        <v>575</v>
      </c>
    </row>
    <row r="588" ht="12.75">
      <c r="A588" s="17">
        <v>576</v>
      </c>
    </row>
    <row r="589" ht="12.75">
      <c r="A589" s="17">
        <v>577</v>
      </c>
    </row>
    <row r="590" ht="12.75">
      <c r="A590" s="17">
        <v>578</v>
      </c>
    </row>
    <row r="591" ht="12.75">
      <c r="A591" s="17">
        <v>579</v>
      </c>
    </row>
    <row r="592" ht="12.75">
      <c r="A592" s="17">
        <v>580</v>
      </c>
    </row>
    <row r="593" ht="12.75">
      <c r="A593" s="17">
        <v>581</v>
      </c>
    </row>
    <row r="594" ht="12.75">
      <c r="A594" s="17">
        <v>582</v>
      </c>
    </row>
    <row r="595" ht="12.75">
      <c r="A595" s="17">
        <v>583</v>
      </c>
    </row>
    <row r="596" ht="12.75">
      <c r="A596" s="17">
        <v>584</v>
      </c>
    </row>
    <row r="597" ht="12.75">
      <c r="A597" s="17">
        <v>585</v>
      </c>
    </row>
    <row r="598" ht="12.75">
      <c r="A598" s="17">
        <v>586</v>
      </c>
    </row>
    <row r="599" ht="12.75">
      <c r="A599" s="17">
        <v>587</v>
      </c>
    </row>
    <row r="600" ht="12.75">
      <c r="A600" s="17">
        <v>588</v>
      </c>
    </row>
    <row r="601" ht="12.75">
      <c r="A601" s="17">
        <v>589</v>
      </c>
    </row>
    <row r="602" ht="12.75">
      <c r="A602" s="17">
        <v>590</v>
      </c>
    </row>
    <row r="603" ht="12.75">
      <c r="A603" s="17">
        <v>591</v>
      </c>
    </row>
    <row r="604" ht="12.75">
      <c r="A604" s="17">
        <v>592</v>
      </c>
    </row>
    <row r="605" ht="12.75">
      <c r="A605" s="17">
        <v>593</v>
      </c>
    </row>
    <row r="606" ht="12.75">
      <c r="A606" s="17">
        <v>594</v>
      </c>
    </row>
    <row r="607" ht="12.75">
      <c r="A607" s="17">
        <v>595</v>
      </c>
    </row>
    <row r="608" ht="12.75">
      <c r="A608" s="17">
        <v>596</v>
      </c>
    </row>
    <row r="609" ht="12.75">
      <c r="A609" s="17">
        <v>597</v>
      </c>
    </row>
    <row r="610" ht="12.75">
      <c r="A610" s="17">
        <v>598</v>
      </c>
    </row>
    <row r="611" ht="12.75">
      <c r="A611" s="17">
        <v>599</v>
      </c>
    </row>
    <row r="612" ht="12.75">
      <c r="A612" s="17">
        <v>600</v>
      </c>
    </row>
    <row r="613" ht="12.75">
      <c r="A613" s="17">
        <v>601</v>
      </c>
    </row>
    <row r="614" ht="12.75">
      <c r="A614" s="17">
        <v>602</v>
      </c>
    </row>
    <row r="615" ht="12.75">
      <c r="A615" s="17">
        <v>603</v>
      </c>
    </row>
    <row r="616" ht="12.75">
      <c r="A616" s="17">
        <v>604</v>
      </c>
    </row>
    <row r="617" ht="12.75">
      <c r="A617" s="17">
        <v>605</v>
      </c>
    </row>
    <row r="618" ht="12.75">
      <c r="A618" s="17">
        <v>606</v>
      </c>
    </row>
    <row r="619" ht="12.75">
      <c r="A619" s="17">
        <v>607</v>
      </c>
    </row>
    <row r="620" ht="12.75">
      <c r="A620" s="17">
        <v>608</v>
      </c>
    </row>
    <row r="621" ht="12.75">
      <c r="A621" s="17">
        <v>609</v>
      </c>
    </row>
    <row r="622" ht="12.75">
      <c r="A622" s="17">
        <v>610</v>
      </c>
    </row>
    <row r="623" ht="12.75">
      <c r="A623" s="17">
        <v>611</v>
      </c>
    </row>
    <row r="624" ht="12.75">
      <c r="A624" s="17">
        <v>612</v>
      </c>
    </row>
    <row r="625" ht="12.75">
      <c r="A625" s="17">
        <v>613</v>
      </c>
    </row>
    <row r="626" ht="12.75">
      <c r="A626" s="17">
        <v>614</v>
      </c>
    </row>
    <row r="627" ht="12.75">
      <c r="A627" s="17">
        <v>615</v>
      </c>
    </row>
    <row r="628" ht="12.75">
      <c r="A628" s="17">
        <v>616</v>
      </c>
    </row>
    <row r="629" ht="12.75">
      <c r="A629" s="17">
        <v>617</v>
      </c>
    </row>
    <row r="630" ht="12.75">
      <c r="A630" s="17">
        <v>618</v>
      </c>
    </row>
    <row r="631" ht="12.75">
      <c r="A631" s="17">
        <v>619</v>
      </c>
    </row>
    <row r="632" ht="12.75">
      <c r="A632" s="17">
        <v>620</v>
      </c>
    </row>
    <row r="633" ht="12.75">
      <c r="A633" s="17">
        <v>621</v>
      </c>
    </row>
    <row r="634" ht="12.75">
      <c r="A634" s="17">
        <v>622</v>
      </c>
    </row>
    <row r="635" ht="12.75">
      <c r="A635" s="17">
        <v>623</v>
      </c>
    </row>
    <row r="636" ht="12.75">
      <c r="A636" s="17">
        <v>624</v>
      </c>
    </row>
    <row r="637" ht="12.75">
      <c r="A637" s="17">
        <v>625</v>
      </c>
    </row>
    <row r="638" ht="12.75">
      <c r="A638" s="17">
        <v>626</v>
      </c>
    </row>
    <row r="639" ht="12.75">
      <c r="A639" s="17">
        <v>627</v>
      </c>
    </row>
    <row r="640" ht="12.75">
      <c r="A640" s="17">
        <v>628</v>
      </c>
    </row>
    <row r="641" ht="12.75">
      <c r="A641" s="17">
        <v>629</v>
      </c>
    </row>
    <row r="642" ht="12.75">
      <c r="A642" s="17">
        <v>630</v>
      </c>
    </row>
    <row r="643" ht="12.75">
      <c r="A643" s="17">
        <v>631</v>
      </c>
    </row>
    <row r="644" ht="12.75">
      <c r="A644" s="17">
        <v>632</v>
      </c>
    </row>
    <row r="645" ht="12.75">
      <c r="A645" s="17">
        <v>633</v>
      </c>
    </row>
    <row r="646" ht="12.75">
      <c r="A646" s="17">
        <v>634</v>
      </c>
    </row>
    <row r="647" ht="12.75">
      <c r="A647" s="17">
        <v>635</v>
      </c>
    </row>
    <row r="648" ht="12.75">
      <c r="A648" s="17">
        <v>636</v>
      </c>
    </row>
    <row r="649" ht="12.75">
      <c r="A649" s="17">
        <v>637</v>
      </c>
    </row>
    <row r="650" ht="12.75">
      <c r="A650" s="17">
        <v>638</v>
      </c>
    </row>
    <row r="651" ht="12.75">
      <c r="A651" s="17">
        <v>639</v>
      </c>
    </row>
    <row r="652" ht="12.75">
      <c r="A652" s="17">
        <v>640</v>
      </c>
    </row>
    <row r="653" ht="12.75">
      <c r="A653" s="17">
        <v>641</v>
      </c>
    </row>
    <row r="654" ht="12.75">
      <c r="A654" s="17">
        <v>642</v>
      </c>
    </row>
    <row r="655" ht="12.75">
      <c r="A655" s="17">
        <v>643</v>
      </c>
    </row>
    <row r="656" ht="12.75">
      <c r="A656" s="17">
        <v>644</v>
      </c>
    </row>
    <row r="657" ht="12.75">
      <c r="A657" s="17">
        <v>645</v>
      </c>
    </row>
    <row r="658" ht="12.75">
      <c r="A658" s="17">
        <v>646</v>
      </c>
    </row>
    <row r="659" ht="12.75">
      <c r="A659" s="17">
        <v>647</v>
      </c>
    </row>
    <row r="660" ht="12.75">
      <c r="A660" s="17">
        <v>648</v>
      </c>
    </row>
    <row r="661" ht="12.75">
      <c r="A661" s="17">
        <v>649</v>
      </c>
    </row>
    <row r="662" ht="12.75">
      <c r="A662" s="17">
        <v>650</v>
      </c>
    </row>
    <row r="663" ht="12.75">
      <c r="A663" s="17">
        <v>651</v>
      </c>
    </row>
    <row r="664" ht="12.75">
      <c r="A664" s="17">
        <v>652</v>
      </c>
    </row>
    <row r="665" ht="12.75">
      <c r="A665" s="17">
        <v>653</v>
      </c>
    </row>
    <row r="666" ht="12.75">
      <c r="A666" s="17">
        <v>654</v>
      </c>
    </row>
    <row r="667" ht="12.75">
      <c r="A667" s="17">
        <v>655</v>
      </c>
    </row>
    <row r="668" ht="12.75">
      <c r="A668" s="17">
        <v>656</v>
      </c>
    </row>
    <row r="669" ht="12.75">
      <c r="A669" s="17">
        <v>657</v>
      </c>
    </row>
    <row r="670" ht="12.75">
      <c r="A670" s="17">
        <v>658</v>
      </c>
    </row>
    <row r="671" ht="12.75">
      <c r="A671" s="17">
        <v>659</v>
      </c>
    </row>
    <row r="672" ht="12.75">
      <c r="A672" s="17">
        <v>660</v>
      </c>
    </row>
    <row r="673" ht="12.75">
      <c r="A673" s="17">
        <v>661</v>
      </c>
    </row>
    <row r="674" ht="12.75">
      <c r="A674" s="17">
        <v>662</v>
      </c>
    </row>
    <row r="675" ht="12.75">
      <c r="A675" s="17">
        <v>663</v>
      </c>
    </row>
    <row r="676" ht="12.75">
      <c r="A676" s="17">
        <v>664</v>
      </c>
    </row>
    <row r="677" ht="12.75">
      <c r="A677" s="17">
        <v>665</v>
      </c>
    </row>
    <row r="678" ht="12.75">
      <c r="A678" s="17">
        <v>666</v>
      </c>
    </row>
    <row r="679" ht="12.75">
      <c r="A679" s="17">
        <v>667</v>
      </c>
    </row>
    <row r="680" ht="12.75">
      <c r="A680" s="17">
        <v>668</v>
      </c>
    </row>
    <row r="681" ht="12.75">
      <c r="A681" s="17">
        <v>669</v>
      </c>
    </row>
    <row r="682" ht="12.75">
      <c r="A682" s="17">
        <v>670</v>
      </c>
    </row>
    <row r="683" ht="12.75">
      <c r="A683" s="17">
        <v>671</v>
      </c>
    </row>
    <row r="684" ht="12.75">
      <c r="A684" s="17">
        <v>672</v>
      </c>
    </row>
    <row r="685" ht="12.75">
      <c r="A685" s="17">
        <v>673</v>
      </c>
    </row>
    <row r="686" ht="12.75">
      <c r="A686" s="17">
        <v>674</v>
      </c>
    </row>
    <row r="687" ht="12.75">
      <c r="A687" s="17">
        <v>675</v>
      </c>
    </row>
    <row r="688" ht="12.75">
      <c r="A688" s="17">
        <v>676</v>
      </c>
    </row>
    <row r="689" ht="12.75">
      <c r="A689" s="17">
        <v>677</v>
      </c>
    </row>
    <row r="690" ht="12.75">
      <c r="A690" s="17">
        <v>678</v>
      </c>
    </row>
    <row r="691" ht="12.75">
      <c r="A691" s="17">
        <v>679</v>
      </c>
    </row>
    <row r="692" ht="12.75">
      <c r="A692" s="17">
        <v>680</v>
      </c>
    </row>
    <row r="693" ht="12.75">
      <c r="A693" s="17">
        <v>681</v>
      </c>
    </row>
    <row r="694" ht="12.75">
      <c r="A694" s="17">
        <v>682</v>
      </c>
    </row>
    <row r="695" ht="12.75">
      <c r="A695" s="17">
        <v>683</v>
      </c>
    </row>
    <row r="696" ht="12.75">
      <c r="A696" s="17">
        <v>684</v>
      </c>
    </row>
    <row r="697" ht="12.75">
      <c r="A697" s="17">
        <v>685</v>
      </c>
    </row>
    <row r="698" ht="12.75">
      <c r="A698" s="17">
        <v>686</v>
      </c>
    </row>
    <row r="699" ht="12.75">
      <c r="A699" s="17">
        <v>687</v>
      </c>
    </row>
    <row r="700" ht="12.75">
      <c r="A700" s="17">
        <v>688</v>
      </c>
    </row>
    <row r="701" ht="12.75">
      <c r="A701" s="17">
        <v>689</v>
      </c>
    </row>
    <row r="702" ht="12.75">
      <c r="A702" s="17">
        <v>690</v>
      </c>
    </row>
    <row r="703" ht="12.75">
      <c r="A703" s="17">
        <v>691</v>
      </c>
    </row>
    <row r="704" ht="12.75">
      <c r="A704" s="17">
        <v>692</v>
      </c>
    </row>
    <row r="705" ht="12.75">
      <c r="A705" s="17">
        <v>693</v>
      </c>
    </row>
    <row r="706" ht="12.75">
      <c r="A706" s="17">
        <v>694</v>
      </c>
    </row>
    <row r="707" ht="12.75">
      <c r="A707" s="17">
        <v>695</v>
      </c>
    </row>
    <row r="708" ht="12.75">
      <c r="A708" s="17">
        <v>696</v>
      </c>
    </row>
    <row r="709" ht="12.75">
      <c r="A709" s="17">
        <v>697</v>
      </c>
    </row>
    <row r="710" ht="12.75">
      <c r="A710" s="17">
        <v>698</v>
      </c>
    </row>
    <row r="711" ht="12.75">
      <c r="A711" s="17">
        <v>699</v>
      </c>
    </row>
    <row r="712" ht="12.75">
      <c r="A712" s="17">
        <v>700</v>
      </c>
    </row>
    <row r="713" ht="12.75">
      <c r="A713" s="17">
        <v>701</v>
      </c>
    </row>
    <row r="714" ht="12.75">
      <c r="A714" s="17">
        <v>702</v>
      </c>
    </row>
    <row r="715" ht="12.75">
      <c r="A715" s="17">
        <v>703</v>
      </c>
    </row>
    <row r="716" ht="12.75">
      <c r="A716" s="17">
        <v>704</v>
      </c>
    </row>
    <row r="717" ht="12.75">
      <c r="A717" s="17">
        <v>705</v>
      </c>
    </row>
    <row r="718" ht="12.75">
      <c r="A718" s="17">
        <v>706</v>
      </c>
    </row>
    <row r="719" ht="12.75">
      <c r="A719" s="17">
        <v>707</v>
      </c>
    </row>
    <row r="720" ht="12.75">
      <c r="A720" s="17">
        <v>708</v>
      </c>
    </row>
    <row r="721" ht="12.75">
      <c r="A721" s="17">
        <v>709</v>
      </c>
    </row>
    <row r="722" ht="12.75">
      <c r="A722" s="17">
        <v>710</v>
      </c>
    </row>
    <row r="723" ht="12.75">
      <c r="A723" s="17">
        <v>711</v>
      </c>
    </row>
    <row r="724" ht="12.75">
      <c r="A724" s="17">
        <v>712</v>
      </c>
    </row>
    <row r="725" ht="12.75">
      <c r="A725" s="17">
        <v>713</v>
      </c>
    </row>
    <row r="726" ht="12.75">
      <c r="A726" s="17">
        <v>714</v>
      </c>
    </row>
    <row r="727" ht="12.75">
      <c r="A727" s="17">
        <v>715</v>
      </c>
    </row>
    <row r="728" ht="12.75">
      <c r="A728" s="17">
        <v>716</v>
      </c>
    </row>
    <row r="729" ht="12.75">
      <c r="A729" s="17">
        <v>717</v>
      </c>
    </row>
    <row r="730" ht="12.75">
      <c r="A730" s="17">
        <v>718</v>
      </c>
    </row>
    <row r="731" ht="12.75">
      <c r="A731" s="17">
        <v>719</v>
      </c>
    </row>
    <row r="732" ht="12.75">
      <c r="A732" s="17">
        <v>720</v>
      </c>
    </row>
    <row r="733" ht="12.75">
      <c r="A733" s="17">
        <v>721</v>
      </c>
    </row>
    <row r="734" ht="12.75">
      <c r="A734" s="17">
        <v>722</v>
      </c>
    </row>
    <row r="735" ht="12.75">
      <c r="A735" s="17">
        <v>723</v>
      </c>
    </row>
    <row r="736" ht="12.75">
      <c r="A736" s="17">
        <v>724</v>
      </c>
    </row>
    <row r="737" ht="12.75">
      <c r="A737" s="17">
        <v>725</v>
      </c>
    </row>
    <row r="738" ht="12.75">
      <c r="A738" s="17">
        <v>726</v>
      </c>
    </row>
    <row r="739" ht="12.75">
      <c r="A739" s="17">
        <v>727</v>
      </c>
    </row>
    <row r="740" ht="12.75">
      <c r="A740" s="17">
        <v>728</v>
      </c>
    </row>
    <row r="741" ht="12.75">
      <c r="A741" s="17">
        <v>729</v>
      </c>
    </row>
    <row r="742" ht="12.75">
      <c r="A742" s="17">
        <v>730</v>
      </c>
    </row>
    <row r="743" ht="12.75">
      <c r="A743" s="17">
        <v>731</v>
      </c>
    </row>
    <row r="744" ht="12.75">
      <c r="A744" s="17">
        <v>732</v>
      </c>
    </row>
    <row r="745" ht="12.75">
      <c r="A745" s="17">
        <v>733</v>
      </c>
    </row>
    <row r="746" ht="12.75">
      <c r="A746" s="17">
        <v>734</v>
      </c>
    </row>
    <row r="747" ht="12.75">
      <c r="A747" s="17">
        <v>735</v>
      </c>
    </row>
    <row r="748" ht="12.75">
      <c r="A748" s="17">
        <v>736</v>
      </c>
    </row>
    <row r="749" ht="12.75">
      <c r="A749" s="17">
        <v>737</v>
      </c>
    </row>
    <row r="750" ht="12.75">
      <c r="A750" s="17">
        <v>738</v>
      </c>
    </row>
    <row r="751" ht="12.75">
      <c r="A751" s="17">
        <v>739</v>
      </c>
    </row>
    <row r="752" ht="12.75">
      <c r="A752" s="17">
        <v>740</v>
      </c>
    </row>
    <row r="753" ht="12.75">
      <c r="A753" s="17">
        <v>741</v>
      </c>
    </row>
    <row r="754" ht="12.75">
      <c r="A754" s="17">
        <v>742</v>
      </c>
    </row>
    <row r="755" ht="12.75">
      <c r="A755" s="17">
        <v>743</v>
      </c>
    </row>
    <row r="756" ht="12.75">
      <c r="A756" s="17">
        <v>744</v>
      </c>
    </row>
    <row r="757" ht="12.75">
      <c r="A757" s="17">
        <v>745</v>
      </c>
    </row>
    <row r="758" ht="12.75">
      <c r="A758" s="17">
        <v>746</v>
      </c>
    </row>
    <row r="759" ht="12.75">
      <c r="A759" s="17">
        <v>747</v>
      </c>
    </row>
    <row r="760" ht="12.75">
      <c r="A760" s="17">
        <v>748</v>
      </c>
    </row>
    <row r="761" ht="12.75">
      <c r="A761" s="17">
        <v>749</v>
      </c>
    </row>
    <row r="762" ht="12.75">
      <c r="A762" s="17">
        <v>750</v>
      </c>
    </row>
    <row r="763" ht="12.75">
      <c r="A763" s="17">
        <v>751</v>
      </c>
    </row>
    <row r="764" ht="12.75">
      <c r="A764" s="17">
        <v>752</v>
      </c>
    </row>
    <row r="765" ht="12.75">
      <c r="A765" s="17">
        <v>753</v>
      </c>
    </row>
    <row r="766" ht="12.75">
      <c r="A766" s="17">
        <v>754</v>
      </c>
    </row>
    <row r="767" ht="12.75">
      <c r="A767" s="17">
        <v>755</v>
      </c>
    </row>
    <row r="768" ht="12.75">
      <c r="A768" s="17">
        <v>756</v>
      </c>
    </row>
    <row r="769" ht="12.75">
      <c r="A769" s="17">
        <v>757</v>
      </c>
    </row>
    <row r="770" ht="12.75">
      <c r="A770" s="17">
        <v>758</v>
      </c>
    </row>
    <row r="771" ht="12.75">
      <c r="A771" s="17">
        <v>759</v>
      </c>
    </row>
    <row r="772" ht="12.75">
      <c r="A772" s="17">
        <v>760</v>
      </c>
    </row>
    <row r="773" ht="12.75">
      <c r="A773" s="17">
        <v>761</v>
      </c>
    </row>
    <row r="774" ht="12.75">
      <c r="A774" s="17">
        <v>762</v>
      </c>
    </row>
    <row r="775" ht="12.75">
      <c r="A775" s="17">
        <v>763</v>
      </c>
    </row>
    <row r="776" ht="12.75">
      <c r="A776" s="17">
        <v>764</v>
      </c>
    </row>
    <row r="777" ht="12.75">
      <c r="A777" s="17">
        <v>765</v>
      </c>
    </row>
    <row r="778" ht="12.75">
      <c r="A778" s="17">
        <v>766</v>
      </c>
    </row>
    <row r="779" ht="12.75">
      <c r="A779" s="17">
        <v>767</v>
      </c>
    </row>
    <row r="780" ht="12.75">
      <c r="A780" s="17">
        <v>768</v>
      </c>
    </row>
    <row r="781" ht="12.75">
      <c r="A781" s="17">
        <v>769</v>
      </c>
    </row>
    <row r="782" ht="12.75">
      <c r="A782" s="17">
        <v>770</v>
      </c>
    </row>
    <row r="783" ht="12.75">
      <c r="A783" s="17">
        <v>771</v>
      </c>
    </row>
    <row r="784" ht="12.75">
      <c r="A784" s="17">
        <v>772</v>
      </c>
    </row>
    <row r="785" ht="12.75">
      <c r="A785" s="17">
        <v>773</v>
      </c>
    </row>
    <row r="786" ht="12.75">
      <c r="A786" s="17">
        <v>774</v>
      </c>
    </row>
    <row r="787" ht="12.75">
      <c r="A787" s="17">
        <v>775</v>
      </c>
    </row>
    <row r="788" ht="12.75">
      <c r="A788" s="17">
        <v>776</v>
      </c>
    </row>
    <row r="789" ht="12.75">
      <c r="A789" s="17">
        <v>777</v>
      </c>
    </row>
    <row r="790" ht="12.75">
      <c r="A790" s="17">
        <v>778</v>
      </c>
    </row>
    <row r="791" ht="12.75">
      <c r="A791" s="17">
        <v>779</v>
      </c>
    </row>
    <row r="792" ht="12.75">
      <c r="A792" s="17">
        <v>780</v>
      </c>
    </row>
    <row r="793" ht="12.75">
      <c r="A793" s="17">
        <v>781</v>
      </c>
    </row>
    <row r="794" ht="12.75">
      <c r="A794" s="17">
        <v>782</v>
      </c>
    </row>
    <row r="795" ht="12.75">
      <c r="A795" s="17">
        <v>783</v>
      </c>
    </row>
    <row r="796" ht="12.75">
      <c r="A796" s="17">
        <v>784</v>
      </c>
    </row>
    <row r="797" ht="12.75">
      <c r="A797" s="17">
        <v>785</v>
      </c>
    </row>
    <row r="798" ht="12.75">
      <c r="A798" s="17">
        <v>786</v>
      </c>
    </row>
    <row r="799" ht="12.75">
      <c r="A799" s="17">
        <v>787</v>
      </c>
    </row>
    <row r="800" ht="12.75">
      <c r="A800" s="17">
        <v>788</v>
      </c>
    </row>
    <row r="801" ht="12.75">
      <c r="A801" s="17">
        <v>789</v>
      </c>
    </row>
    <row r="802" ht="12.75">
      <c r="A802" s="17">
        <v>790</v>
      </c>
    </row>
    <row r="803" ht="12.75">
      <c r="A803" s="17">
        <v>791</v>
      </c>
    </row>
    <row r="804" ht="12.75">
      <c r="A804" s="17">
        <v>792</v>
      </c>
    </row>
    <row r="805" ht="12.75">
      <c r="A805" s="17">
        <v>793</v>
      </c>
    </row>
    <row r="806" ht="12.75">
      <c r="A806" s="17">
        <v>794</v>
      </c>
    </row>
    <row r="807" ht="12.75">
      <c r="A807" s="17">
        <v>795</v>
      </c>
    </row>
    <row r="808" ht="12.75">
      <c r="A808" s="17">
        <v>796</v>
      </c>
    </row>
    <row r="809" ht="12.75">
      <c r="A809" s="17">
        <v>797</v>
      </c>
    </row>
    <row r="810" ht="12.75">
      <c r="A810" s="17">
        <v>798</v>
      </c>
    </row>
    <row r="811" ht="12.75">
      <c r="A811" s="17">
        <v>799</v>
      </c>
    </row>
    <row r="812" ht="12.75">
      <c r="A812" s="17">
        <v>800</v>
      </c>
    </row>
    <row r="813" ht="12.75">
      <c r="A813" s="17">
        <v>801</v>
      </c>
    </row>
    <row r="814" ht="12.75">
      <c r="A814" s="17">
        <v>802</v>
      </c>
    </row>
    <row r="815" ht="12.75">
      <c r="A815" s="17">
        <v>803</v>
      </c>
    </row>
    <row r="816" ht="12.75">
      <c r="A816" s="17">
        <v>804</v>
      </c>
    </row>
    <row r="817" ht="12.75">
      <c r="A817" s="17">
        <v>805</v>
      </c>
    </row>
    <row r="818" ht="12.75">
      <c r="A818" s="17">
        <v>806</v>
      </c>
    </row>
    <row r="819" ht="12.75">
      <c r="A819" s="17">
        <v>807</v>
      </c>
    </row>
    <row r="820" ht="12.75">
      <c r="A820" s="17">
        <v>808</v>
      </c>
    </row>
    <row r="821" ht="12.75">
      <c r="A821" s="17">
        <v>809</v>
      </c>
    </row>
    <row r="822" ht="12.75">
      <c r="A822" s="17">
        <v>810</v>
      </c>
    </row>
    <row r="823" ht="12.75">
      <c r="A823" s="17">
        <v>811</v>
      </c>
    </row>
    <row r="824" ht="12.75">
      <c r="A824" s="17">
        <v>812</v>
      </c>
    </row>
    <row r="825" ht="12.75">
      <c r="A825" s="17">
        <v>813</v>
      </c>
    </row>
    <row r="826" ht="12.75">
      <c r="A826" s="17">
        <v>814</v>
      </c>
    </row>
    <row r="827" ht="12.75">
      <c r="A827" s="17">
        <v>815</v>
      </c>
    </row>
    <row r="828" ht="12.75">
      <c r="A828" s="17">
        <v>816</v>
      </c>
    </row>
    <row r="829" ht="12.75">
      <c r="A829" s="17">
        <v>817</v>
      </c>
    </row>
    <row r="830" ht="12.75">
      <c r="A830" s="17">
        <v>818</v>
      </c>
    </row>
    <row r="831" ht="12.75">
      <c r="A831" s="17">
        <v>819</v>
      </c>
    </row>
    <row r="832" ht="12.75">
      <c r="A832" s="17">
        <v>820</v>
      </c>
    </row>
    <row r="833" ht="12.75">
      <c r="A833" s="17">
        <v>821</v>
      </c>
    </row>
    <row r="834" ht="12.75">
      <c r="A834" s="17">
        <v>822</v>
      </c>
    </row>
    <row r="835" ht="12.75">
      <c r="A835" s="17">
        <v>823</v>
      </c>
    </row>
    <row r="836" ht="12.75">
      <c r="A836" s="17">
        <v>824</v>
      </c>
    </row>
    <row r="837" ht="12.75">
      <c r="A837" s="17">
        <v>825</v>
      </c>
    </row>
    <row r="838" ht="12.75">
      <c r="A838" s="17">
        <v>826</v>
      </c>
    </row>
    <row r="839" ht="12.75">
      <c r="A839" s="17">
        <v>827</v>
      </c>
    </row>
    <row r="840" ht="12.75">
      <c r="A840" s="17">
        <v>828</v>
      </c>
    </row>
    <row r="841" ht="12.75">
      <c r="A841" s="17">
        <v>829</v>
      </c>
    </row>
    <row r="842" ht="12.75">
      <c r="A842" s="17">
        <v>830</v>
      </c>
    </row>
    <row r="843" ht="12.75">
      <c r="A843" s="17">
        <v>831</v>
      </c>
    </row>
    <row r="844" ht="12.75">
      <c r="A844" s="17">
        <v>832</v>
      </c>
    </row>
    <row r="845" ht="12.75">
      <c r="A845" s="17">
        <v>833</v>
      </c>
    </row>
    <row r="846" ht="12.75">
      <c r="A846" s="17">
        <v>834</v>
      </c>
    </row>
    <row r="847" ht="12.75">
      <c r="A847" s="17">
        <v>835</v>
      </c>
    </row>
    <row r="848" ht="12.75">
      <c r="A848" s="17">
        <v>836</v>
      </c>
    </row>
    <row r="849" ht="12.75">
      <c r="A849" s="17">
        <v>837</v>
      </c>
    </row>
    <row r="850" ht="12.75">
      <c r="A850" s="17">
        <v>838</v>
      </c>
    </row>
    <row r="851" ht="12.75">
      <c r="A851" s="17">
        <v>839</v>
      </c>
    </row>
    <row r="852" ht="12.75">
      <c r="A852" s="17">
        <v>840</v>
      </c>
    </row>
    <row r="853" ht="12.75">
      <c r="A853" s="17">
        <v>841</v>
      </c>
    </row>
    <row r="854" ht="12.75">
      <c r="A854" s="17">
        <v>842</v>
      </c>
    </row>
    <row r="855" ht="12.75">
      <c r="A855" s="17">
        <v>843</v>
      </c>
    </row>
    <row r="856" ht="12.75">
      <c r="A856" s="17">
        <v>844</v>
      </c>
    </row>
    <row r="857" ht="12.75">
      <c r="A857" s="17">
        <v>845</v>
      </c>
    </row>
    <row r="858" ht="12.75">
      <c r="A858" s="17">
        <v>846</v>
      </c>
    </row>
    <row r="859" ht="12.75">
      <c r="A859" s="17">
        <v>847</v>
      </c>
    </row>
    <row r="860" ht="12.75">
      <c r="A860" s="17">
        <v>848</v>
      </c>
    </row>
    <row r="861" ht="12.75">
      <c r="A861" s="17">
        <v>849</v>
      </c>
    </row>
    <row r="862" ht="12.75">
      <c r="A862" s="17">
        <v>850</v>
      </c>
    </row>
    <row r="863" ht="12.75">
      <c r="A863" s="17">
        <v>851</v>
      </c>
    </row>
    <row r="864" ht="12.75">
      <c r="A864" s="17">
        <v>852</v>
      </c>
    </row>
    <row r="865" ht="12.75">
      <c r="A865" s="17">
        <v>853</v>
      </c>
    </row>
    <row r="866" ht="12.75">
      <c r="A866" s="17">
        <v>854</v>
      </c>
    </row>
    <row r="867" ht="12.75">
      <c r="A867" s="17">
        <v>855</v>
      </c>
    </row>
    <row r="868" ht="12.75">
      <c r="A868" s="17">
        <v>856</v>
      </c>
    </row>
    <row r="869" ht="12.75">
      <c r="A869" s="17">
        <v>857</v>
      </c>
    </row>
    <row r="870" ht="12.75">
      <c r="A870" s="17">
        <v>858</v>
      </c>
    </row>
    <row r="871" ht="12.75">
      <c r="A871" s="17">
        <v>859</v>
      </c>
    </row>
    <row r="872" ht="12.75">
      <c r="A872" s="17">
        <v>860</v>
      </c>
    </row>
    <row r="873" ht="12.75">
      <c r="A873" s="17">
        <v>861</v>
      </c>
    </row>
    <row r="874" ht="12.75">
      <c r="A874" s="17">
        <v>862</v>
      </c>
    </row>
    <row r="875" ht="12.75">
      <c r="A875" s="17">
        <v>863</v>
      </c>
    </row>
    <row r="876" ht="12.75">
      <c r="A876" s="17">
        <v>864</v>
      </c>
    </row>
    <row r="877" ht="12.75">
      <c r="A877" s="17">
        <v>865</v>
      </c>
    </row>
    <row r="878" ht="12.75">
      <c r="A878" s="17">
        <v>866</v>
      </c>
    </row>
    <row r="879" ht="12.75">
      <c r="A879" s="17">
        <v>867</v>
      </c>
    </row>
    <row r="880" ht="12.75">
      <c r="A880" s="17">
        <v>868</v>
      </c>
    </row>
    <row r="881" ht="12.75">
      <c r="A881" s="17">
        <v>869</v>
      </c>
    </row>
    <row r="882" ht="12.75">
      <c r="A882" s="17">
        <v>870</v>
      </c>
    </row>
    <row r="883" ht="12.75">
      <c r="A883" s="17">
        <v>871</v>
      </c>
    </row>
    <row r="884" ht="12.75">
      <c r="A884" s="17">
        <v>872</v>
      </c>
    </row>
    <row r="885" ht="12.75">
      <c r="A885" s="17">
        <v>873</v>
      </c>
    </row>
    <row r="886" ht="12.75">
      <c r="A886" s="17">
        <v>874</v>
      </c>
    </row>
    <row r="887" ht="12.75">
      <c r="A887" s="17">
        <v>875</v>
      </c>
    </row>
    <row r="888" ht="12.75">
      <c r="A888" s="17">
        <v>876</v>
      </c>
    </row>
    <row r="889" ht="12.75">
      <c r="A889" s="17">
        <v>877</v>
      </c>
    </row>
    <row r="890" ht="12.75">
      <c r="A890" s="17">
        <v>878</v>
      </c>
    </row>
    <row r="891" ht="12.75">
      <c r="A891" s="17">
        <v>879</v>
      </c>
    </row>
    <row r="892" ht="12.75">
      <c r="A892" s="17">
        <v>880</v>
      </c>
    </row>
    <row r="893" ht="12.75">
      <c r="A893" s="17">
        <v>881</v>
      </c>
    </row>
    <row r="894" ht="12.75">
      <c r="A894" s="17">
        <v>882</v>
      </c>
    </row>
    <row r="895" ht="12.75">
      <c r="A895" s="17">
        <v>883</v>
      </c>
    </row>
    <row r="896" ht="12.75">
      <c r="A896" s="17">
        <v>884</v>
      </c>
    </row>
    <row r="897" ht="12.75">
      <c r="A897" s="17">
        <v>885</v>
      </c>
    </row>
    <row r="898" ht="12.75">
      <c r="A898" s="17">
        <v>886</v>
      </c>
    </row>
    <row r="899" ht="12.75">
      <c r="A899" s="17">
        <v>887</v>
      </c>
    </row>
    <row r="900" ht="12.75">
      <c r="A900" s="17">
        <v>888</v>
      </c>
    </row>
    <row r="901" ht="12.75">
      <c r="A901" s="17">
        <v>889</v>
      </c>
    </row>
    <row r="902" ht="12.75">
      <c r="A902" s="17">
        <v>890</v>
      </c>
    </row>
    <row r="903" ht="12.75">
      <c r="A903" s="17">
        <v>891</v>
      </c>
    </row>
    <row r="904" ht="12.75">
      <c r="A904" s="17">
        <v>892</v>
      </c>
    </row>
    <row r="905" ht="12.75">
      <c r="A905" s="17">
        <v>893</v>
      </c>
    </row>
    <row r="906" ht="12.75">
      <c r="A906" s="17">
        <v>894</v>
      </c>
    </row>
    <row r="907" ht="12.75">
      <c r="A907" s="17">
        <v>895</v>
      </c>
    </row>
    <row r="908" ht="12.75">
      <c r="A908" s="17">
        <v>896</v>
      </c>
    </row>
    <row r="909" ht="12.75">
      <c r="A909" s="17">
        <v>897</v>
      </c>
    </row>
    <row r="910" ht="12.75">
      <c r="A910" s="17">
        <v>898</v>
      </c>
    </row>
    <row r="911" ht="12.75">
      <c r="A911" s="17">
        <v>899</v>
      </c>
    </row>
    <row r="912" ht="12.75">
      <c r="A912" s="17">
        <v>900</v>
      </c>
    </row>
    <row r="913" ht="12.75">
      <c r="A913" s="17">
        <v>901</v>
      </c>
    </row>
    <row r="914" ht="12.75">
      <c r="A914" s="17">
        <v>902</v>
      </c>
    </row>
    <row r="915" ht="12.75">
      <c r="A915" s="17">
        <v>903</v>
      </c>
    </row>
    <row r="916" ht="12.75">
      <c r="A916" s="17">
        <v>904</v>
      </c>
    </row>
    <row r="917" ht="12.75">
      <c r="A917" s="17">
        <v>905</v>
      </c>
    </row>
    <row r="918" ht="12.75">
      <c r="A918" s="17">
        <v>906</v>
      </c>
    </row>
    <row r="919" ht="12.75">
      <c r="A919" s="17">
        <v>907</v>
      </c>
    </row>
    <row r="920" ht="12.75">
      <c r="A920" s="17">
        <v>908</v>
      </c>
    </row>
    <row r="921" ht="12.75">
      <c r="A921" s="17">
        <v>909</v>
      </c>
    </row>
    <row r="922" ht="12.75">
      <c r="A922" s="17">
        <v>910</v>
      </c>
    </row>
    <row r="923" ht="12.75">
      <c r="A923" s="17">
        <v>911</v>
      </c>
    </row>
    <row r="924" ht="12.75">
      <c r="A924" s="17">
        <v>912</v>
      </c>
    </row>
    <row r="925" ht="12.75">
      <c r="A925" s="17">
        <v>913</v>
      </c>
    </row>
    <row r="926" ht="12.75">
      <c r="A926" s="17">
        <v>914</v>
      </c>
    </row>
    <row r="927" ht="12.75">
      <c r="A927" s="17">
        <v>915</v>
      </c>
    </row>
    <row r="928" ht="12.75">
      <c r="A928" s="17">
        <v>916</v>
      </c>
    </row>
    <row r="929" ht="12.75">
      <c r="A929" s="17">
        <v>917</v>
      </c>
    </row>
    <row r="930" ht="12.75">
      <c r="A930" s="17">
        <v>918</v>
      </c>
    </row>
    <row r="931" ht="12.75">
      <c r="A931" s="17">
        <v>919</v>
      </c>
    </row>
    <row r="932" ht="12.75">
      <c r="A932" s="17">
        <v>920</v>
      </c>
    </row>
    <row r="933" ht="12.75">
      <c r="A933" s="17">
        <v>921</v>
      </c>
    </row>
    <row r="934" ht="12.75">
      <c r="A934" s="17">
        <v>922</v>
      </c>
    </row>
    <row r="935" ht="12.75">
      <c r="A935" s="17">
        <v>923</v>
      </c>
    </row>
    <row r="936" ht="12.75">
      <c r="A936" s="17">
        <v>924</v>
      </c>
    </row>
    <row r="937" ht="12.75">
      <c r="A937" s="17">
        <v>925</v>
      </c>
    </row>
    <row r="938" ht="12.75">
      <c r="A938" s="17">
        <v>926</v>
      </c>
    </row>
    <row r="939" ht="12.75">
      <c r="A939" s="17">
        <v>927</v>
      </c>
    </row>
    <row r="940" ht="12.75">
      <c r="A940" s="17">
        <v>928</v>
      </c>
    </row>
    <row r="941" ht="12.75">
      <c r="A941" s="17">
        <v>929</v>
      </c>
    </row>
    <row r="942" ht="12.75">
      <c r="A942" s="17">
        <v>930</v>
      </c>
    </row>
    <row r="943" ht="12.75">
      <c r="A943" s="17">
        <v>931</v>
      </c>
    </row>
    <row r="944" ht="12.75">
      <c r="A944" s="17">
        <v>932</v>
      </c>
    </row>
    <row r="945" ht="12.75">
      <c r="A945" s="17">
        <v>933</v>
      </c>
    </row>
    <row r="946" ht="12.75">
      <c r="A946" s="17">
        <v>934</v>
      </c>
    </row>
    <row r="947" ht="12.75">
      <c r="A947" s="17">
        <v>935</v>
      </c>
    </row>
    <row r="948" ht="12.75">
      <c r="A948" s="17">
        <v>936</v>
      </c>
    </row>
    <row r="949" ht="12.75">
      <c r="A949" s="17">
        <v>937</v>
      </c>
    </row>
    <row r="950" ht="12.75">
      <c r="A950" s="17">
        <v>938</v>
      </c>
    </row>
    <row r="951" ht="12.75">
      <c r="A951" s="17">
        <v>939</v>
      </c>
    </row>
    <row r="952" ht="12.75">
      <c r="A952" s="17">
        <v>940</v>
      </c>
    </row>
    <row r="953" ht="12.75">
      <c r="A953" s="17">
        <v>941</v>
      </c>
    </row>
    <row r="954" ht="12.75">
      <c r="A954" s="17">
        <v>942</v>
      </c>
    </row>
    <row r="955" ht="12.75">
      <c r="A955" s="17">
        <v>943</v>
      </c>
    </row>
    <row r="956" ht="12.75">
      <c r="A956" s="17">
        <v>944</v>
      </c>
    </row>
    <row r="957" ht="12.75">
      <c r="A957" s="17">
        <v>945</v>
      </c>
    </row>
    <row r="958" ht="12.75">
      <c r="A958" s="17">
        <v>946</v>
      </c>
    </row>
    <row r="959" ht="12.75">
      <c r="A959" s="17">
        <v>947</v>
      </c>
    </row>
    <row r="960" ht="12.75">
      <c r="A960" s="17">
        <v>948</v>
      </c>
    </row>
    <row r="961" ht="12.75">
      <c r="A961" s="17">
        <v>949</v>
      </c>
    </row>
    <row r="962" ht="12.75">
      <c r="A962" s="17">
        <v>950</v>
      </c>
    </row>
    <row r="963" ht="12.75">
      <c r="A963" s="17">
        <v>951</v>
      </c>
    </row>
    <row r="964" ht="12.75">
      <c r="A964" s="17">
        <v>952</v>
      </c>
    </row>
    <row r="965" ht="12.75">
      <c r="A965" s="17">
        <v>953</v>
      </c>
    </row>
    <row r="966" ht="12.75">
      <c r="A966" s="17">
        <v>954</v>
      </c>
    </row>
    <row r="967" ht="12.75">
      <c r="A967" s="17">
        <v>955</v>
      </c>
    </row>
    <row r="968" ht="12.75">
      <c r="A968" s="17">
        <v>956</v>
      </c>
    </row>
    <row r="969" ht="12.75">
      <c r="A969" s="17">
        <v>957</v>
      </c>
    </row>
    <row r="970" ht="12.75">
      <c r="A970" s="17">
        <v>958</v>
      </c>
    </row>
    <row r="971" ht="12.75">
      <c r="A971" s="17">
        <v>959</v>
      </c>
    </row>
    <row r="972" ht="12.75">
      <c r="A972" s="17">
        <v>960</v>
      </c>
    </row>
    <row r="973" ht="12.75">
      <c r="A973" s="17">
        <v>961</v>
      </c>
    </row>
    <row r="974" ht="12.75">
      <c r="A974" s="17">
        <v>962</v>
      </c>
    </row>
    <row r="975" ht="12.75">
      <c r="A975" s="17">
        <v>963</v>
      </c>
    </row>
    <row r="976" ht="12.75">
      <c r="A976" s="17">
        <v>964</v>
      </c>
    </row>
    <row r="977" ht="12.75">
      <c r="A977" s="17">
        <v>965</v>
      </c>
    </row>
    <row r="978" ht="12.75">
      <c r="A978" s="17">
        <v>966</v>
      </c>
    </row>
    <row r="979" ht="12.75">
      <c r="A979" s="17">
        <v>967</v>
      </c>
    </row>
    <row r="980" ht="12.75">
      <c r="A980" s="17">
        <v>968</v>
      </c>
    </row>
    <row r="981" ht="12.75">
      <c r="A981" s="17">
        <v>969</v>
      </c>
    </row>
    <row r="982" ht="12.75">
      <c r="A982" s="17">
        <v>970</v>
      </c>
    </row>
    <row r="983" ht="12.75">
      <c r="A983" s="17">
        <v>971</v>
      </c>
    </row>
    <row r="984" ht="12.75">
      <c r="A984" s="17">
        <v>972</v>
      </c>
    </row>
    <row r="985" ht="12.75">
      <c r="A985" s="17">
        <v>973</v>
      </c>
    </row>
    <row r="986" ht="12.75">
      <c r="A986" s="17">
        <v>974</v>
      </c>
    </row>
    <row r="987" ht="12.75">
      <c r="A987" s="17">
        <v>975</v>
      </c>
    </row>
    <row r="988" ht="12.75">
      <c r="A988" s="17">
        <v>976</v>
      </c>
    </row>
    <row r="989" ht="12.75">
      <c r="A989" s="17">
        <v>977</v>
      </c>
    </row>
    <row r="990" ht="12.75">
      <c r="A990" s="17">
        <v>978</v>
      </c>
    </row>
    <row r="991" ht="12.75">
      <c r="A991" s="17">
        <v>979</v>
      </c>
    </row>
    <row r="992" ht="12.75">
      <c r="A992" s="17">
        <v>980</v>
      </c>
    </row>
    <row r="993" ht="12.75">
      <c r="A993" s="17">
        <v>981</v>
      </c>
    </row>
    <row r="994" ht="12.75">
      <c r="A994" s="17">
        <v>982</v>
      </c>
    </row>
    <row r="995" ht="12.75">
      <c r="A995" s="17">
        <v>983</v>
      </c>
    </row>
    <row r="996" ht="12.75">
      <c r="A996" s="17">
        <v>984</v>
      </c>
    </row>
    <row r="997" ht="12.75">
      <c r="A997" s="17">
        <v>985</v>
      </c>
    </row>
    <row r="998" ht="12.75">
      <c r="A998" s="17">
        <v>986</v>
      </c>
    </row>
    <row r="999" ht="12.75">
      <c r="A999" s="17">
        <v>987</v>
      </c>
    </row>
    <row r="1000" ht="12.75">
      <c r="A1000" s="17">
        <v>988</v>
      </c>
    </row>
    <row r="1001" ht="12.75">
      <c r="A1001" s="17">
        <v>989</v>
      </c>
    </row>
    <row r="1002" ht="12.75">
      <c r="A1002" s="17">
        <v>990</v>
      </c>
    </row>
    <row r="1003" ht="12.75">
      <c r="A1003" s="17">
        <v>991</v>
      </c>
    </row>
    <row r="1004" ht="12.75">
      <c r="A1004" s="17">
        <v>992</v>
      </c>
    </row>
    <row r="1005" ht="12.75">
      <c r="A1005" s="17">
        <v>993</v>
      </c>
    </row>
    <row r="1006" ht="12.75">
      <c r="A1006" s="17">
        <v>994</v>
      </c>
    </row>
    <row r="1007" ht="12.75">
      <c r="A1007" s="17">
        <v>995</v>
      </c>
    </row>
    <row r="1008" ht="12.75">
      <c r="A1008" s="17">
        <v>996</v>
      </c>
    </row>
    <row r="1009" ht="12.75">
      <c r="A1009" s="17">
        <v>997</v>
      </c>
    </row>
    <row r="1010" ht="12.75">
      <c r="A1010" s="17">
        <v>998</v>
      </c>
    </row>
    <row r="1011" ht="12.75">
      <c r="A1011" s="17">
        <v>999</v>
      </c>
    </row>
    <row r="1012" ht="12.75">
      <c r="A1012" s="17">
        <v>1000</v>
      </c>
    </row>
    <row r="1013" ht="12.75">
      <c r="A1013" s="17">
        <v>1001</v>
      </c>
    </row>
    <row r="1014" ht="12.75">
      <c r="A1014" s="17">
        <v>1002</v>
      </c>
    </row>
    <row r="1015" ht="12.75">
      <c r="A1015" s="17">
        <v>1003</v>
      </c>
    </row>
    <row r="1016" ht="12.75">
      <c r="A1016" s="17">
        <v>1004</v>
      </c>
    </row>
    <row r="1017" ht="12.75">
      <c r="A1017" s="17">
        <v>1005</v>
      </c>
    </row>
    <row r="1018" ht="12.75">
      <c r="A1018" s="17">
        <v>1006</v>
      </c>
    </row>
    <row r="1019" ht="12.75">
      <c r="A1019" s="17">
        <v>1007</v>
      </c>
    </row>
    <row r="1020" ht="12.75">
      <c r="A1020" s="17">
        <v>1008</v>
      </c>
    </row>
    <row r="1021" ht="12.75">
      <c r="A1021" s="17">
        <v>1009</v>
      </c>
    </row>
    <row r="1022" ht="12.75">
      <c r="A1022" s="17">
        <v>1010</v>
      </c>
    </row>
    <row r="1023" ht="12.75">
      <c r="A1023" s="17">
        <v>1011</v>
      </c>
    </row>
    <row r="1024" ht="12.75">
      <c r="A1024" s="17">
        <v>1012</v>
      </c>
    </row>
    <row r="1025" ht="12.75">
      <c r="A1025" s="17">
        <v>1013</v>
      </c>
    </row>
    <row r="1026" ht="12.75">
      <c r="A1026" s="17">
        <v>1014</v>
      </c>
    </row>
    <row r="1027" ht="12.75">
      <c r="A1027" s="17">
        <v>1015</v>
      </c>
    </row>
    <row r="1028" ht="12.75">
      <c r="A1028" s="17">
        <v>1016</v>
      </c>
    </row>
    <row r="1029" ht="12.75">
      <c r="A1029" s="17">
        <v>1017</v>
      </c>
    </row>
    <row r="1030" ht="12.75">
      <c r="A1030" s="17">
        <v>1018</v>
      </c>
    </row>
    <row r="1031" ht="12.75">
      <c r="A1031" s="17">
        <v>1019</v>
      </c>
    </row>
    <row r="1032" ht="12.75">
      <c r="A1032" s="17">
        <v>1020</v>
      </c>
    </row>
    <row r="1033" ht="12.75">
      <c r="A1033" s="17">
        <v>1021</v>
      </c>
    </row>
    <row r="1034" ht="12.75">
      <c r="A1034" s="17">
        <v>1022</v>
      </c>
    </row>
    <row r="1035" ht="12.75">
      <c r="A1035" s="17">
        <v>1023</v>
      </c>
    </row>
    <row r="1036" ht="12.75">
      <c r="A1036" s="17">
        <v>1024</v>
      </c>
    </row>
    <row r="1037" ht="12.75">
      <c r="A1037" s="17">
        <v>1025</v>
      </c>
    </row>
    <row r="1038" ht="12.75">
      <c r="A1038" s="17">
        <v>1026</v>
      </c>
    </row>
    <row r="1039" ht="12.75">
      <c r="A1039" s="17">
        <v>1027</v>
      </c>
    </row>
    <row r="1040" ht="12.75">
      <c r="A1040" s="17">
        <v>1028</v>
      </c>
    </row>
    <row r="1041" ht="12.75">
      <c r="A1041" s="17">
        <v>1029</v>
      </c>
    </row>
    <row r="1042" ht="12.75">
      <c r="A1042" s="17">
        <v>1030</v>
      </c>
    </row>
    <row r="1043" ht="12.75">
      <c r="A1043" s="17">
        <v>1031</v>
      </c>
    </row>
    <row r="1044" ht="12.75">
      <c r="A1044" s="17">
        <v>1032</v>
      </c>
    </row>
    <row r="1045" ht="12.75">
      <c r="A1045" s="17">
        <v>1033</v>
      </c>
    </row>
    <row r="1046" ht="12.75">
      <c r="A1046" s="17">
        <v>1034</v>
      </c>
    </row>
    <row r="1047" ht="12.75">
      <c r="A1047" s="17">
        <v>1035</v>
      </c>
    </row>
    <row r="1048" ht="12.75">
      <c r="A1048" s="17">
        <v>1036</v>
      </c>
    </row>
    <row r="1049" ht="12.75">
      <c r="A1049" s="17">
        <v>1037</v>
      </c>
    </row>
    <row r="1050" ht="12.75">
      <c r="A1050" s="17">
        <v>1038</v>
      </c>
    </row>
    <row r="1051" ht="12.75">
      <c r="A1051" s="17">
        <v>1039</v>
      </c>
    </row>
    <row r="1052" ht="12.75">
      <c r="A1052" s="17">
        <v>1040</v>
      </c>
    </row>
    <row r="1053" ht="12.75">
      <c r="A1053" s="17">
        <v>1041</v>
      </c>
    </row>
    <row r="1054" ht="12.75">
      <c r="A1054" s="17">
        <v>1042</v>
      </c>
    </row>
    <row r="1055" ht="12.75">
      <c r="A1055" s="17">
        <v>1043</v>
      </c>
    </row>
    <row r="1056" ht="12.75">
      <c r="A1056" s="17">
        <v>1044</v>
      </c>
    </row>
    <row r="1057" ht="12.75">
      <c r="A1057" s="17">
        <v>1045</v>
      </c>
    </row>
    <row r="1058" ht="12.75">
      <c r="A1058" s="17">
        <v>1046</v>
      </c>
    </row>
    <row r="1059" ht="12.75">
      <c r="A1059" s="17">
        <v>1047</v>
      </c>
    </row>
    <row r="1060" ht="12.75">
      <c r="A1060" s="17">
        <v>1048</v>
      </c>
    </row>
    <row r="1061" ht="12.75">
      <c r="A1061" s="17">
        <v>1049</v>
      </c>
    </row>
    <row r="1062" ht="12.75">
      <c r="A1062" s="17">
        <v>1050</v>
      </c>
    </row>
    <row r="1063" ht="12.75">
      <c r="A1063" s="17">
        <v>1051</v>
      </c>
    </row>
    <row r="1064" ht="12.75">
      <c r="A1064" s="17">
        <v>1052</v>
      </c>
    </row>
    <row r="1065" ht="12.75">
      <c r="A1065" s="17">
        <v>1053</v>
      </c>
    </row>
    <row r="1066" ht="12.75">
      <c r="A1066" s="17">
        <v>1054</v>
      </c>
    </row>
    <row r="1067" ht="12.75">
      <c r="A1067" s="17">
        <v>1055</v>
      </c>
    </row>
    <row r="1068" ht="12.75">
      <c r="A1068" s="17">
        <v>1056</v>
      </c>
    </row>
    <row r="1069" ht="12.75">
      <c r="A1069" s="17">
        <v>1057</v>
      </c>
    </row>
    <row r="1070" ht="12.75">
      <c r="A1070" s="17">
        <v>1058</v>
      </c>
    </row>
    <row r="1071" ht="12.75">
      <c r="A1071" s="17">
        <v>1059</v>
      </c>
    </row>
    <row r="1072" ht="12.75">
      <c r="A1072" s="17">
        <v>1060</v>
      </c>
    </row>
    <row r="1073" ht="12.75">
      <c r="A1073" s="17">
        <v>1061</v>
      </c>
    </row>
    <row r="1074" ht="12.75">
      <c r="A1074" s="17">
        <v>1062</v>
      </c>
    </row>
    <row r="1075" ht="12.75">
      <c r="A1075" s="17">
        <v>1063</v>
      </c>
    </row>
    <row r="1076" ht="12.75">
      <c r="A1076" s="17">
        <v>1064</v>
      </c>
    </row>
    <row r="1077" ht="12.75">
      <c r="A1077" s="17">
        <v>1065</v>
      </c>
    </row>
    <row r="1078" ht="12.75">
      <c r="A1078" s="17">
        <v>1066</v>
      </c>
    </row>
    <row r="1079" ht="12.75">
      <c r="A1079" s="17">
        <v>1067</v>
      </c>
    </row>
    <row r="1080" ht="12.75">
      <c r="A1080" s="17">
        <v>1068</v>
      </c>
    </row>
    <row r="1081" ht="12.75">
      <c r="A1081" s="17">
        <v>1069</v>
      </c>
    </row>
    <row r="1082" ht="12.75">
      <c r="A1082" s="17">
        <v>1070</v>
      </c>
    </row>
    <row r="1083" ht="12.75">
      <c r="A1083" s="17">
        <v>1071</v>
      </c>
    </row>
    <row r="1084" ht="12.75">
      <c r="A1084" s="17">
        <v>1072</v>
      </c>
    </row>
    <row r="1085" ht="12.75">
      <c r="A1085" s="17">
        <v>1073</v>
      </c>
    </row>
    <row r="1086" ht="12.75">
      <c r="A1086" s="17">
        <v>1074</v>
      </c>
    </row>
    <row r="1087" ht="12.75">
      <c r="A1087" s="17">
        <v>1075</v>
      </c>
    </row>
    <row r="1088" ht="12.75">
      <c r="A1088" s="17">
        <v>1076</v>
      </c>
    </row>
    <row r="1089" ht="12.75">
      <c r="A1089" s="17">
        <v>1077</v>
      </c>
    </row>
    <row r="1090" ht="12.75">
      <c r="A1090" s="17">
        <v>1078</v>
      </c>
    </row>
    <row r="1091" ht="12.75">
      <c r="A1091" s="17">
        <v>1079</v>
      </c>
    </row>
    <row r="1092" ht="12.75">
      <c r="A1092" s="17">
        <v>1080</v>
      </c>
    </row>
    <row r="1093" ht="12.75">
      <c r="A1093" s="17">
        <v>1081</v>
      </c>
    </row>
    <row r="1094" ht="12.75">
      <c r="A1094" s="17">
        <v>1082</v>
      </c>
    </row>
    <row r="1095" ht="12.75">
      <c r="A1095" s="17">
        <v>1083</v>
      </c>
    </row>
    <row r="1096" ht="12.75">
      <c r="A1096" s="17">
        <v>1084</v>
      </c>
    </row>
    <row r="1097" ht="12.75">
      <c r="A1097" s="17">
        <v>1085</v>
      </c>
    </row>
    <row r="1098" ht="12.75">
      <c r="A1098" s="17">
        <v>1086</v>
      </c>
    </row>
    <row r="1099" ht="12.75">
      <c r="A1099" s="17">
        <v>1087</v>
      </c>
    </row>
    <row r="1100" ht="12.75">
      <c r="A1100" s="17">
        <v>1088</v>
      </c>
    </row>
    <row r="1101" ht="12.75">
      <c r="A1101" s="17">
        <v>1089</v>
      </c>
    </row>
    <row r="1102" ht="12.75">
      <c r="A1102" s="17">
        <v>1090</v>
      </c>
    </row>
    <row r="1103" ht="12.75">
      <c r="A1103" s="17">
        <v>1091</v>
      </c>
    </row>
    <row r="1104" ht="12.75">
      <c r="A1104" s="17">
        <v>1092</v>
      </c>
    </row>
    <row r="1105" ht="12.75">
      <c r="A1105" s="17">
        <v>1093</v>
      </c>
    </row>
    <row r="1106" ht="12.75">
      <c r="A1106" s="17">
        <v>1094</v>
      </c>
    </row>
    <row r="1107" ht="12.75">
      <c r="A1107" s="17">
        <v>1095</v>
      </c>
    </row>
    <row r="1108" ht="12.75">
      <c r="A1108" s="17">
        <v>1096</v>
      </c>
    </row>
    <row r="1109" ht="12.75">
      <c r="A1109" s="17">
        <v>1097</v>
      </c>
    </row>
    <row r="1110" ht="12.75">
      <c r="A1110" s="17">
        <v>1098</v>
      </c>
    </row>
    <row r="1111" ht="12.75">
      <c r="A1111" s="17">
        <v>1099</v>
      </c>
    </row>
    <row r="1112" ht="12.75">
      <c r="A1112" s="17">
        <v>1100</v>
      </c>
    </row>
    <row r="1113" ht="12.75">
      <c r="A1113" s="17">
        <v>1101</v>
      </c>
    </row>
    <row r="1114" ht="12.75">
      <c r="A1114" s="17">
        <v>1102</v>
      </c>
    </row>
    <row r="1115" ht="12.75">
      <c r="A1115" s="17">
        <v>1103</v>
      </c>
    </row>
    <row r="1116" ht="12.75">
      <c r="A1116" s="17">
        <v>1104</v>
      </c>
    </row>
    <row r="1117" ht="12.75">
      <c r="A1117" s="17">
        <v>1105</v>
      </c>
    </row>
    <row r="1118" ht="12.75">
      <c r="A1118" s="17">
        <v>1106</v>
      </c>
    </row>
    <row r="1119" ht="12.75">
      <c r="A1119" s="17">
        <v>1107</v>
      </c>
    </row>
    <row r="1120" ht="12.75">
      <c r="A1120" s="17">
        <v>1108</v>
      </c>
    </row>
    <row r="1121" ht="12.75">
      <c r="A1121" s="17">
        <v>1109</v>
      </c>
    </row>
    <row r="1122" ht="12.75">
      <c r="A1122" s="17">
        <v>1110</v>
      </c>
    </row>
    <row r="1123" ht="12.75">
      <c r="A1123" s="17">
        <v>1111</v>
      </c>
    </row>
    <row r="1124" ht="12.75">
      <c r="A1124" s="17">
        <v>1112</v>
      </c>
    </row>
    <row r="1125" ht="12.75">
      <c r="A1125" s="17">
        <v>1113</v>
      </c>
    </row>
    <row r="1126" ht="12.75">
      <c r="A1126" s="17">
        <v>1114</v>
      </c>
    </row>
    <row r="1127" ht="12.75">
      <c r="A1127" s="17">
        <v>1115</v>
      </c>
    </row>
    <row r="1128" ht="12.75">
      <c r="A1128" s="17">
        <v>1116</v>
      </c>
    </row>
    <row r="1129" ht="12.75">
      <c r="A1129" s="17">
        <v>1117</v>
      </c>
    </row>
    <row r="1130" ht="12.75">
      <c r="A1130" s="17">
        <v>1118</v>
      </c>
    </row>
    <row r="1131" ht="12.75">
      <c r="A1131" s="17">
        <v>1119</v>
      </c>
    </row>
    <row r="1132" ht="12.75">
      <c r="A1132" s="17">
        <v>1120</v>
      </c>
    </row>
    <row r="1133" ht="12.75">
      <c r="A1133" s="17">
        <v>1121</v>
      </c>
    </row>
    <row r="1134" ht="12.75">
      <c r="A1134" s="17">
        <v>1122</v>
      </c>
    </row>
    <row r="1135" ht="12.75">
      <c r="A1135" s="17">
        <v>1123</v>
      </c>
    </row>
    <row r="1136" ht="12.75">
      <c r="A1136" s="17">
        <v>1124</v>
      </c>
    </row>
    <row r="1137" ht="12.75">
      <c r="A1137" s="17">
        <v>1125</v>
      </c>
    </row>
    <row r="1138" ht="12.75">
      <c r="A1138" s="17">
        <v>1126</v>
      </c>
    </row>
    <row r="1139" ht="12.75">
      <c r="A1139" s="17">
        <v>1127</v>
      </c>
    </row>
    <row r="1140" ht="12.75">
      <c r="A1140" s="17">
        <v>1128</v>
      </c>
    </row>
    <row r="1141" ht="12.75">
      <c r="A1141" s="17">
        <v>1129</v>
      </c>
    </row>
    <row r="1142" ht="12.75">
      <c r="A1142" s="17">
        <v>1130</v>
      </c>
    </row>
    <row r="1143" ht="12.75">
      <c r="A1143" s="17">
        <v>1131</v>
      </c>
    </row>
    <row r="1144" ht="12.75">
      <c r="A1144" s="17">
        <v>1132</v>
      </c>
    </row>
    <row r="1145" ht="12.75">
      <c r="A1145" s="17">
        <v>1133</v>
      </c>
    </row>
    <row r="1146" ht="12.75">
      <c r="A1146" s="17">
        <v>1134</v>
      </c>
    </row>
    <row r="1147" ht="12.75">
      <c r="A1147" s="17">
        <v>1135</v>
      </c>
    </row>
    <row r="1148" ht="12.75">
      <c r="A1148" s="17">
        <v>1136</v>
      </c>
    </row>
    <row r="1149" ht="12.75">
      <c r="A1149" s="17">
        <v>1137</v>
      </c>
    </row>
    <row r="1150" ht="12.75">
      <c r="A1150" s="17">
        <v>1138</v>
      </c>
    </row>
    <row r="1151" ht="12.75">
      <c r="A1151" s="17">
        <v>1139</v>
      </c>
    </row>
    <row r="1152" ht="12.75">
      <c r="A1152" s="17">
        <v>1140</v>
      </c>
    </row>
    <row r="1153" ht="12.75">
      <c r="A1153" s="17">
        <v>1141</v>
      </c>
    </row>
    <row r="1154" ht="12.75">
      <c r="A1154" s="17">
        <v>1142</v>
      </c>
    </row>
    <row r="1155" ht="12.75">
      <c r="A1155" s="17">
        <v>1143</v>
      </c>
    </row>
    <row r="1156" ht="12.75">
      <c r="A1156" s="17">
        <v>1144</v>
      </c>
    </row>
    <row r="1157" ht="12.75">
      <c r="A1157" s="17">
        <v>1145</v>
      </c>
    </row>
    <row r="1158" ht="12.75">
      <c r="A1158" s="17">
        <v>1146</v>
      </c>
    </row>
    <row r="1159" ht="12.75">
      <c r="A1159" s="17">
        <v>1147</v>
      </c>
    </row>
    <row r="1160" ht="12.75">
      <c r="A1160" s="17">
        <v>1148</v>
      </c>
    </row>
    <row r="1161" ht="12.75">
      <c r="A1161" s="17">
        <v>1149</v>
      </c>
    </row>
    <row r="1162" ht="12.75">
      <c r="A1162" s="17">
        <v>1150</v>
      </c>
    </row>
    <row r="1163" ht="12.75">
      <c r="A1163" s="17">
        <v>1151</v>
      </c>
    </row>
    <row r="1164" ht="12.75">
      <c r="A1164" s="17">
        <v>1152</v>
      </c>
    </row>
    <row r="1165" ht="12.75">
      <c r="A1165" s="17">
        <v>1153</v>
      </c>
    </row>
    <row r="1166" ht="12.75">
      <c r="A1166" s="17">
        <v>1154</v>
      </c>
    </row>
    <row r="1167" ht="12.75">
      <c r="A1167" s="17">
        <v>1155</v>
      </c>
    </row>
    <row r="1168" ht="12.75">
      <c r="A1168" s="17">
        <v>1156</v>
      </c>
    </row>
    <row r="1169" ht="12.75">
      <c r="A1169" s="17">
        <v>1157</v>
      </c>
    </row>
    <row r="1170" ht="12.75">
      <c r="A1170" s="17">
        <v>1158</v>
      </c>
    </row>
    <row r="1171" ht="12.75">
      <c r="A1171" s="17">
        <v>1159</v>
      </c>
    </row>
    <row r="1172" ht="12.75">
      <c r="A1172" s="17">
        <v>1160</v>
      </c>
    </row>
    <row r="1173" ht="12.75">
      <c r="A1173" s="17">
        <v>1161</v>
      </c>
    </row>
    <row r="1174" ht="12.75">
      <c r="A1174" s="17">
        <v>1162</v>
      </c>
    </row>
    <row r="1175" ht="12.75">
      <c r="A1175" s="17">
        <v>1163</v>
      </c>
    </row>
    <row r="1176" ht="12.75">
      <c r="A1176" s="17">
        <v>1164</v>
      </c>
    </row>
    <row r="1177" ht="12.75">
      <c r="A1177" s="17">
        <v>1165</v>
      </c>
    </row>
    <row r="1178" ht="12.75">
      <c r="A1178" s="17">
        <v>1166</v>
      </c>
    </row>
    <row r="1179" ht="12.75">
      <c r="A1179" s="17">
        <v>1167</v>
      </c>
    </row>
    <row r="1180" ht="12.75">
      <c r="A1180" s="17">
        <v>1168</v>
      </c>
    </row>
    <row r="1181" ht="12.75">
      <c r="A1181" s="17">
        <v>1169</v>
      </c>
    </row>
    <row r="1182" ht="12.75">
      <c r="A1182" s="17">
        <v>1170</v>
      </c>
    </row>
    <row r="1183" ht="12.75">
      <c r="A1183" s="17">
        <v>1171</v>
      </c>
    </row>
    <row r="1184" ht="12.75">
      <c r="A1184" s="17">
        <v>1172</v>
      </c>
    </row>
    <row r="1185" ht="12.75">
      <c r="A1185" s="17">
        <v>1173</v>
      </c>
    </row>
    <row r="1186" ht="12.75">
      <c r="A1186" s="17">
        <v>1174</v>
      </c>
    </row>
    <row r="1187" ht="12.75">
      <c r="A1187" s="17">
        <v>1175</v>
      </c>
    </row>
    <row r="1188" ht="12.75">
      <c r="A1188" s="17">
        <v>1176</v>
      </c>
    </row>
    <row r="1189" ht="12.75">
      <c r="A1189" s="17">
        <v>1177</v>
      </c>
    </row>
    <row r="1190" ht="12.75">
      <c r="A1190" s="17">
        <v>1178</v>
      </c>
    </row>
    <row r="1191" ht="12.75">
      <c r="A1191" s="17">
        <v>1179</v>
      </c>
    </row>
    <row r="1192" ht="12.75">
      <c r="A1192" s="17">
        <v>1180</v>
      </c>
    </row>
    <row r="1193" ht="12.75">
      <c r="A1193" s="17">
        <v>1181</v>
      </c>
    </row>
    <row r="1194" ht="12.75">
      <c r="A1194" s="17">
        <v>1182</v>
      </c>
    </row>
    <row r="1195" ht="12.75">
      <c r="A1195" s="17">
        <v>1183</v>
      </c>
    </row>
    <row r="1196" ht="12.75">
      <c r="A1196" s="17">
        <v>1184</v>
      </c>
    </row>
    <row r="1197" ht="12.75">
      <c r="A1197" s="17">
        <v>1185</v>
      </c>
    </row>
    <row r="1198" ht="12.75">
      <c r="A1198" s="17">
        <v>1186</v>
      </c>
    </row>
    <row r="1199" ht="12.75">
      <c r="A1199" s="17">
        <v>1187</v>
      </c>
    </row>
    <row r="1200" ht="12.75">
      <c r="A1200" s="17">
        <v>1188</v>
      </c>
    </row>
    <row r="1201" ht="12.75">
      <c r="A1201" s="17">
        <v>1189</v>
      </c>
    </row>
    <row r="1202" ht="12.75">
      <c r="A1202" s="17">
        <v>1190</v>
      </c>
    </row>
    <row r="1203" ht="12.75">
      <c r="A1203" s="17">
        <v>1191</v>
      </c>
    </row>
    <row r="1204" ht="12.75">
      <c r="A1204" s="17">
        <v>1192</v>
      </c>
    </row>
    <row r="1205" ht="12.75">
      <c r="A1205" s="17">
        <v>1193</v>
      </c>
    </row>
    <row r="1206" ht="12.75">
      <c r="A1206" s="17">
        <v>1194</v>
      </c>
    </row>
    <row r="1207" ht="12.75">
      <c r="A1207" s="17">
        <v>1195</v>
      </c>
    </row>
    <row r="1208" ht="12.75">
      <c r="A1208" s="17">
        <v>1196</v>
      </c>
    </row>
    <row r="1209" ht="12.75">
      <c r="A1209" s="17">
        <v>1197</v>
      </c>
    </row>
    <row r="1210" ht="12.75">
      <c r="A1210" s="17">
        <v>1198</v>
      </c>
    </row>
    <row r="1211" ht="12.75">
      <c r="A1211" s="17">
        <v>1199</v>
      </c>
    </row>
    <row r="1212" ht="12.75">
      <c r="A1212" s="17">
        <v>1200</v>
      </c>
    </row>
    <row r="1213" ht="12.75">
      <c r="A1213" s="17">
        <v>1201</v>
      </c>
    </row>
    <row r="1214" ht="12.75">
      <c r="A1214" s="17">
        <v>1202</v>
      </c>
    </row>
    <row r="1215" ht="12.75">
      <c r="A1215" s="17">
        <v>1203</v>
      </c>
    </row>
    <row r="1216" ht="12.75">
      <c r="A1216" s="17">
        <v>1204</v>
      </c>
    </row>
    <row r="1217" ht="12.75">
      <c r="A1217" s="17">
        <v>1205</v>
      </c>
    </row>
    <row r="1218" ht="12.75">
      <c r="A1218" s="17">
        <v>1206</v>
      </c>
    </row>
    <row r="1219" ht="12.75">
      <c r="A1219" s="17">
        <v>1207</v>
      </c>
    </row>
    <row r="1220" ht="12.75">
      <c r="A1220" s="17">
        <v>1208</v>
      </c>
    </row>
    <row r="1221" ht="12.75">
      <c r="A1221" s="17">
        <v>1209</v>
      </c>
    </row>
    <row r="1222" ht="12.75">
      <c r="A1222" s="17">
        <v>1210</v>
      </c>
    </row>
    <row r="1223" ht="12.75">
      <c r="A1223" s="17">
        <v>1211</v>
      </c>
    </row>
    <row r="1224" ht="12.75">
      <c r="A1224" s="17">
        <v>1212</v>
      </c>
    </row>
    <row r="1225" ht="12.75">
      <c r="A1225" s="17">
        <v>1213</v>
      </c>
    </row>
    <row r="1226" ht="12.75">
      <c r="A1226" s="17">
        <v>1214</v>
      </c>
    </row>
    <row r="1227" ht="12.75">
      <c r="A1227" s="17">
        <v>1215</v>
      </c>
    </row>
    <row r="1228" ht="12.75">
      <c r="A1228" s="17">
        <v>1216</v>
      </c>
    </row>
    <row r="1229" ht="12.75">
      <c r="A1229" s="17">
        <v>1217</v>
      </c>
    </row>
    <row r="1230" ht="12.75">
      <c r="A1230" s="17">
        <v>1218</v>
      </c>
    </row>
    <row r="1231" ht="12.75">
      <c r="A1231" s="17">
        <v>1219</v>
      </c>
    </row>
    <row r="1232" ht="12.75">
      <c r="A1232" s="17">
        <v>1220</v>
      </c>
    </row>
    <row r="1233" ht="12.75">
      <c r="A1233" s="17">
        <v>1221</v>
      </c>
    </row>
    <row r="1234" ht="12.75">
      <c r="A1234" s="17">
        <v>1222</v>
      </c>
    </row>
    <row r="1235" ht="12.75">
      <c r="A1235" s="17">
        <v>1223</v>
      </c>
    </row>
    <row r="1236" ht="12.75">
      <c r="A1236" s="17">
        <v>1224</v>
      </c>
    </row>
    <row r="1237" ht="12.75">
      <c r="A1237" s="17">
        <v>1225</v>
      </c>
    </row>
    <row r="1238" ht="12.75">
      <c r="A1238" s="17">
        <v>1226</v>
      </c>
    </row>
    <row r="1239" ht="12.75">
      <c r="A1239" s="17">
        <v>1227</v>
      </c>
    </row>
    <row r="1240" ht="12.75">
      <c r="A1240" s="17">
        <v>1228</v>
      </c>
    </row>
    <row r="1241" ht="12.75">
      <c r="A1241" s="17">
        <v>1229</v>
      </c>
    </row>
    <row r="1242" ht="12.75">
      <c r="A1242" s="17">
        <v>1230</v>
      </c>
    </row>
    <row r="1243" ht="12.75">
      <c r="A1243" s="17">
        <v>1231</v>
      </c>
    </row>
    <row r="1244" ht="12.75">
      <c r="A1244" s="17">
        <v>1232</v>
      </c>
    </row>
    <row r="1245" ht="12.75">
      <c r="A1245" s="17">
        <v>1233</v>
      </c>
    </row>
    <row r="1246" ht="12.75">
      <c r="A1246" s="17">
        <v>1234</v>
      </c>
    </row>
    <row r="1247" ht="12.75">
      <c r="A1247" s="17">
        <v>1235</v>
      </c>
    </row>
    <row r="1248" ht="12.75">
      <c r="A1248" s="17">
        <v>1236</v>
      </c>
    </row>
    <row r="1249" ht="12.75">
      <c r="A1249" s="17">
        <v>1237</v>
      </c>
    </row>
    <row r="1250" ht="12.75">
      <c r="A1250" s="17">
        <v>1238</v>
      </c>
    </row>
    <row r="1251" ht="12.75">
      <c r="A1251" s="17">
        <v>1239</v>
      </c>
    </row>
    <row r="1252" ht="12.75">
      <c r="A1252" s="17">
        <v>1240</v>
      </c>
    </row>
    <row r="1253" ht="12.75">
      <c r="A1253" s="17">
        <v>1241</v>
      </c>
    </row>
    <row r="1254" ht="12.75">
      <c r="A1254" s="17">
        <v>1242</v>
      </c>
    </row>
    <row r="1255" ht="12.75">
      <c r="A1255" s="17">
        <v>1243</v>
      </c>
    </row>
    <row r="1256" ht="12.75">
      <c r="A1256" s="17">
        <v>1244</v>
      </c>
    </row>
    <row r="1257" ht="12.75">
      <c r="A1257" s="17">
        <v>1245</v>
      </c>
    </row>
    <row r="1258" ht="12.75">
      <c r="A1258" s="17">
        <v>1246</v>
      </c>
    </row>
    <row r="1259" ht="12.75">
      <c r="A1259" s="17">
        <v>1247</v>
      </c>
    </row>
    <row r="1260" ht="12.75">
      <c r="A1260" s="17">
        <v>1248</v>
      </c>
    </row>
    <row r="1261" ht="12.75">
      <c r="A1261" s="17">
        <v>1249</v>
      </c>
    </row>
    <row r="1262" ht="12.75">
      <c r="A1262" s="17">
        <v>1250</v>
      </c>
    </row>
    <row r="1263" ht="12.75">
      <c r="A1263" s="17">
        <v>1251</v>
      </c>
    </row>
    <row r="1264" ht="12.75">
      <c r="A1264" s="17">
        <v>1252</v>
      </c>
    </row>
    <row r="1265" ht="12.75">
      <c r="A1265" s="17">
        <v>1253</v>
      </c>
    </row>
    <row r="1266" ht="12.75">
      <c r="A1266" s="17">
        <v>1254</v>
      </c>
    </row>
    <row r="1267" ht="12.75">
      <c r="A1267" s="17">
        <v>1255</v>
      </c>
    </row>
    <row r="1268" ht="12.75">
      <c r="A1268" s="17">
        <v>1256</v>
      </c>
    </row>
    <row r="1269" ht="12.75">
      <c r="A1269" s="17">
        <v>1257</v>
      </c>
    </row>
    <row r="1270" ht="12.75">
      <c r="A1270" s="17">
        <v>1258</v>
      </c>
    </row>
    <row r="1271" ht="12.75">
      <c r="A1271" s="17">
        <v>1259</v>
      </c>
    </row>
    <row r="1272" ht="12.75">
      <c r="A1272" s="17">
        <v>1260</v>
      </c>
    </row>
    <row r="1273" ht="12.75">
      <c r="A1273" s="17">
        <v>1261</v>
      </c>
    </row>
    <row r="1274" ht="12.75">
      <c r="A1274" s="17">
        <v>1262</v>
      </c>
    </row>
    <row r="1275" ht="12.75">
      <c r="A1275" s="17">
        <v>1263</v>
      </c>
    </row>
    <row r="1276" ht="12.75">
      <c r="A1276" s="17">
        <v>1264</v>
      </c>
    </row>
    <row r="1277" ht="12.75">
      <c r="A1277" s="17">
        <v>1265</v>
      </c>
    </row>
    <row r="1278" ht="12.75">
      <c r="A1278" s="17">
        <v>1266</v>
      </c>
    </row>
    <row r="1279" ht="12.75">
      <c r="A1279" s="17">
        <v>1267</v>
      </c>
    </row>
    <row r="1280" ht="12.75">
      <c r="A1280" s="17">
        <v>1268</v>
      </c>
    </row>
    <row r="1281" ht="12.75">
      <c r="A1281" s="17">
        <v>1269</v>
      </c>
    </row>
    <row r="1282" ht="12.75">
      <c r="A1282" s="17">
        <v>1270</v>
      </c>
    </row>
    <row r="1283" ht="12.75">
      <c r="A1283" s="17">
        <v>1271</v>
      </c>
    </row>
    <row r="1284" ht="12.75">
      <c r="A1284" s="17">
        <v>1272</v>
      </c>
    </row>
    <row r="1285" ht="12.75">
      <c r="A1285" s="17">
        <v>1273</v>
      </c>
    </row>
    <row r="1286" ht="12.75">
      <c r="A1286" s="17">
        <v>1274</v>
      </c>
    </row>
    <row r="1287" ht="12.75">
      <c r="A1287" s="17">
        <v>1275</v>
      </c>
    </row>
    <row r="1288" ht="12.75">
      <c r="A1288" s="17">
        <v>1276</v>
      </c>
    </row>
    <row r="1289" ht="12.75">
      <c r="A1289" s="17">
        <v>1277</v>
      </c>
    </row>
    <row r="1290" ht="12.75">
      <c r="A1290" s="17">
        <v>1278</v>
      </c>
    </row>
    <row r="1291" ht="12.75">
      <c r="A1291" s="17">
        <v>1279</v>
      </c>
    </row>
    <row r="1292" ht="12.75">
      <c r="A1292" s="17">
        <v>1280</v>
      </c>
    </row>
    <row r="1293" ht="12.75">
      <c r="A1293" s="17">
        <v>1281</v>
      </c>
    </row>
    <row r="1294" ht="12.75">
      <c r="A1294" s="17">
        <v>1282</v>
      </c>
    </row>
    <row r="1295" ht="12.75">
      <c r="A1295" s="17">
        <v>1283</v>
      </c>
    </row>
    <row r="1296" ht="12.75">
      <c r="A1296" s="17">
        <v>1284</v>
      </c>
    </row>
    <row r="1297" ht="12.75">
      <c r="A1297" s="17">
        <v>1285</v>
      </c>
    </row>
    <row r="1298" ht="12.75">
      <c r="A1298" s="17">
        <v>1286</v>
      </c>
    </row>
    <row r="1299" ht="12.75">
      <c r="A1299" s="17">
        <v>1287</v>
      </c>
    </row>
    <row r="1300" ht="12.75">
      <c r="A1300" s="17">
        <v>1288</v>
      </c>
    </row>
    <row r="1301" ht="12.75">
      <c r="A1301" s="17">
        <v>1289</v>
      </c>
    </row>
    <row r="1302" ht="12.75">
      <c r="A1302" s="17">
        <v>1290</v>
      </c>
    </row>
    <row r="1303" ht="12.75">
      <c r="A1303" s="17">
        <v>1291</v>
      </c>
    </row>
    <row r="1304" ht="12.75">
      <c r="A1304" s="17">
        <v>1292</v>
      </c>
    </row>
    <row r="1305" ht="12.75">
      <c r="A1305" s="17">
        <v>1293</v>
      </c>
    </row>
    <row r="1306" ht="12.75">
      <c r="A1306" s="17">
        <v>1294</v>
      </c>
    </row>
    <row r="1307" ht="12.75">
      <c r="A1307" s="17">
        <v>1295</v>
      </c>
    </row>
    <row r="1308" ht="12.75">
      <c r="A1308" s="17">
        <v>1296</v>
      </c>
    </row>
    <row r="1309" ht="12.75">
      <c r="A1309" s="17">
        <v>1297</v>
      </c>
    </row>
    <row r="1310" ht="12.75">
      <c r="A1310" s="17">
        <v>1298</v>
      </c>
    </row>
    <row r="1311" ht="12.75">
      <c r="A1311" s="17">
        <v>1299</v>
      </c>
    </row>
    <row r="1312" ht="12.75">
      <c r="A1312" s="17">
        <v>1300</v>
      </c>
    </row>
    <row r="1313" ht="12.75">
      <c r="A1313" s="17">
        <v>1301</v>
      </c>
    </row>
    <row r="1314" ht="12.75">
      <c r="A1314" s="17">
        <v>1302</v>
      </c>
    </row>
    <row r="1315" ht="12.75">
      <c r="A1315" s="17">
        <v>1303</v>
      </c>
    </row>
    <row r="1316" ht="12.75">
      <c r="A1316" s="17">
        <v>1304</v>
      </c>
    </row>
    <row r="1317" ht="12.75">
      <c r="A1317" s="17">
        <v>1305</v>
      </c>
    </row>
    <row r="1318" ht="12.75">
      <c r="A1318" s="17">
        <v>1306</v>
      </c>
    </row>
    <row r="1319" ht="12.75">
      <c r="A1319" s="17">
        <v>1307</v>
      </c>
    </row>
    <row r="1320" ht="12.75">
      <c r="A1320" s="17">
        <v>1308</v>
      </c>
    </row>
    <row r="1321" ht="12.75">
      <c r="A1321" s="17">
        <v>1309</v>
      </c>
    </row>
    <row r="1322" ht="12.75">
      <c r="A1322" s="17">
        <v>1310</v>
      </c>
    </row>
    <row r="1323" ht="12.75">
      <c r="A1323" s="17">
        <v>1311</v>
      </c>
    </row>
    <row r="1324" ht="12.75">
      <c r="A1324" s="17">
        <v>1312</v>
      </c>
    </row>
    <row r="1325" ht="12.75">
      <c r="A1325" s="17">
        <v>1313</v>
      </c>
    </row>
    <row r="1326" ht="12.75">
      <c r="A1326" s="17">
        <v>1314</v>
      </c>
    </row>
    <row r="1327" ht="12.75">
      <c r="A1327" s="17">
        <v>1315</v>
      </c>
    </row>
    <row r="1328" ht="12.75">
      <c r="A1328" s="17">
        <v>1316</v>
      </c>
    </row>
    <row r="1329" ht="12.75">
      <c r="A1329" s="17">
        <v>1317</v>
      </c>
    </row>
    <row r="1330" ht="12.75">
      <c r="A1330" s="17">
        <v>1318</v>
      </c>
    </row>
    <row r="1331" ht="12.75">
      <c r="A1331" s="17">
        <v>1319</v>
      </c>
    </row>
    <row r="1332" ht="12.75">
      <c r="A1332" s="17">
        <v>1320</v>
      </c>
    </row>
    <row r="1333" ht="12.75">
      <c r="A1333" s="17">
        <v>1321</v>
      </c>
    </row>
    <row r="1334" ht="12.75">
      <c r="A1334" s="17">
        <v>1322</v>
      </c>
    </row>
    <row r="1335" ht="12.75">
      <c r="A1335" s="17">
        <v>1323</v>
      </c>
    </row>
    <row r="1336" ht="12.75">
      <c r="A1336" s="17">
        <v>1324</v>
      </c>
    </row>
    <row r="1337" ht="12.75">
      <c r="A1337" s="17">
        <v>1325</v>
      </c>
    </row>
    <row r="1338" ht="12.75">
      <c r="A1338" s="17">
        <v>1326</v>
      </c>
    </row>
    <row r="1339" ht="12.75">
      <c r="A1339" s="17">
        <v>1327</v>
      </c>
    </row>
    <row r="1340" ht="12.75">
      <c r="A1340" s="17">
        <v>1328</v>
      </c>
    </row>
    <row r="1341" ht="12.75">
      <c r="A1341" s="17">
        <v>1329</v>
      </c>
    </row>
    <row r="1342" ht="12.75">
      <c r="A1342" s="17">
        <v>1330</v>
      </c>
    </row>
    <row r="1343" ht="12.75">
      <c r="A1343" s="17">
        <v>1331</v>
      </c>
    </row>
    <row r="1344" ht="12.75">
      <c r="A1344" s="17">
        <v>1332</v>
      </c>
    </row>
    <row r="1345" ht="12.75">
      <c r="A1345" s="17">
        <v>1333</v>
      </c>
    </row>
    <row r="1346" ht="12.75">
      <c r="A1346" s="17">
        <v>1334</v>
      </c>
    </row>
    <row r="1347" ht="12.75">
      <c r="A1347" s="17">
        <v>1335</v>
      </c>
    </row>
    <row r="1348" ht="12.75">
      <c r="A1348" s="17">
        <v>1336</v>
      </c>
    </row>
    <row r="1349" ht="12.75">
      <c r="A1349" s="17">
        <v>1337</v>
      </c>
    </row>
    <row r="1350" ht="12.75">
      <c r="A1350" s="17">
        <v>1338</v>
      </c>
    </row>
    <row r="1351" ht="12.75">
      <c r="A1351" s="17">
        <v>1339</v>
      </c>
    </row>
    <row r="1352" ht="12.75">
      <c r="A1352" s="17">
        <v>1340</v>
      </c>
    </row>
    <row r="1353" ht="12.75">
      <c r="A1353" s="17">
        <v>1341</v>
      </c>
    </row>
    <row r="1354" ht="12.75">
      <c r="A1354" s="17">
        <v>1342</v>
      </c>
    </row>
    <row r="1355" ht="12.75">
      <c r="A1355" s="17">
        <v>1343</v>
      </c>
    </row>
    <row r="1356" ht="12.75">
      <c r="A1356" s="17">
        <v>1344</v>
      </c>
    </row>
    <row r="1357" ht="12.75">
      <c r="A1357" s="17">
        <v>1345</v>
      </c>
    </row>
    <row r="1358" ht="12.75">
      <c r="A1358" s="17">
        <v>1346</v>
      </c>
    </row>
    <row r="1359" ht="12.75">
      <c r="A1359" s="17">
        <v>1347</v>
      </c>
    </row>
    <row r="1360" ht="12.75">
      <c r="A1360" s="17">
        <v>1348</v>
      </c>
    </row>
    <row r="1361" ht="12.75">
      <c r="A1361" s="17">
        <v>1349</v>
      </c>
    </row>
    <row r="1362" ht="12.75">
      <c r="A1362" s="17">
        <v>1350</v>
      </c>
    </row>
    <row r="1363" ht="12.75">
      <c r="A1363" s="17">
        <v>1351</v>
      </c>
    </row>
    <row r="1364" ht="12.75">
      <c r="A1364" s="17">
        <v>1352</v>
      </c>
    </row>
    <row r="1365" ht="12.75">
      <c r="A1365" s="17">
        <v>1353</v>
      </c>
    </row>
    <row r="1366" ht="12.75">
      <c r="A1366" s="17">
        <v>1354</v>
      </c>
    </row>
    <row r="1367" ht="12.75">
      <c r="A1367" s="17">
        <v>1355</v>
      </c>
    </row>
    <row r="1368" ht="12.75">
      <c r="A1368" s="17">
        <v>1356</v>
      </c>
    </row>
    <row r="1369" ht="12.75">
      <c r="A1369" s="17">
        <v>1357</v>
      </c>
    </row>
    <row r="1370" ht="12.75">
      <c r="A1370" s="17">
        <v>1358</v>
      </c>
    </row>
    <row r="1371" ht="12.75">
      <c r="A1371" s="17">
        <v>1359</v>
      </c>
    </row>
    <row r="1372" ht="12.75">
      <c r="A1372" s="17">
        <v>1360</v>
      </c>
    </row>
    <row r="1373" ht="12.75">
      <c r="A1373" s="17">
        <v>1361</v>
      </c>
    </row>
    <row r="1374" ht="12.75">
      <c r="A1374" s="17">
        <v>1362</v>
      </c>
    </row>
    <row r="1375" ht="12.75">
      <c r="A1375" s="17">
        <v>1363</v>
      </c>
    </row>
    <row r="1376" ht="12.75">
      <c r="A1376" s="17">
        <v>1364</v>
      </c>
    </row>
    <row r="1377" ht="12.75">
      <c r="A1377" s="17">
        <v>1365</v>
      </c>
    </row>
    <row r="1378" ht="12.75">
      <c r="A1378" s="17">
        <v>1366</v>
      </c>
    </row>
    <row r="1379" ht="12.75">
      <c r="A1379" s="17">
        <v>1367</v>
      </c>
    </row>
    <row r="1380" ht="12.75">
      <c r="A1380" s="17">
        <v>1368</v>
      </c>
    </row>
    <row r="1381" ht="12.75">
      <c r="A1381" s="17">
        <v>1369</v>
      </c>
    </row>
    <row r="1382" ht="12.75">
      <c r="A1382" s="17">
        <v>1370</v>
      </c>
    </row>
    <row r="1383" ht="12.75">
      <c r="A1383" s="17">
        <v>1371</v>
      </c>
    </row>
    <row r="1384" ht="12.75">
      <c r="A1384" s="17">
        <v>1372</v>
      </c>
    </row>
    <row r="1385" ht="12.75">
      <c r="A1385" s="17">
        <v>1373</v>
      </c>
    </row>
    <row r="1386" ht="12.75">
      <c r="A1386" s="17">
        <v>1374</v>
      </c>
    </row>
    <row r="1387" ht="12.75">
      <c r="A1387" s="17">
        <v>1375</v>
      </c>
    </row>
    <row r="1388" ht="12.75">
      <c r="A1388" s="17">
        <v>1376</v>
      </c>
    </row>
    <row r="1389" ht="12.75">
      <c r="A1389" s="17">
        <v>1377</v>
      </c>
    </row>
    <row r="1390" ht="12.75">
      <c r="A1390" s="17">
        <v>1378</v>
      </c>
    </row>
    <row r="1391" ht="12.75">
      <c r="A1391" s="17">
        <v>1379</v>
      </c>
    </row>
    <row r="1392" ht="12.75">
      <c r="A1392" s="17">
        <v>1380</v>
      </c>
    </row>
    <row r="1393" ht="12.75">
      <c r="A1393" s="17">
        <v>1381</v>
      </c>
    </row>
    <row r="1394" ht="12.75">
      <c r="A1394" s="17">
        <v>1382</v>
      </c>
    </row>
    <row r="1395" ht="12.75">
      <c r="A1395" s="17">
        <v>1383</v>
      </c>
    </row>
    <row r="1396" ht="12.75">
      <c r="A1396" s="17">
        <v>1384</v>
      </c>
    </row>
    <row r="1397" ht="12.75">
      <c r="A1397" s="17">
        <v>1385</v>
      </c>
    </row>
    <row r="1398" ht="12.75">
      <c r="A1398" s="17">
        <v>1386</v>
      </c>
    </row>
    <row r="1399" ht="12.75">
      <c r="A1399" s="17">
        <v>1387</v>
      </c>
    </row>
    <row r="1400" ht="12.75">
      <c r="A1400" s="17">
        <v>1388</v>
      </c>
    </row>
    <row r="1401" ht="12.75">
      <c r="A1401" s="17">
        <v>1389</v>
      </c>
    </row>
    <row r="1402" ht="12.75">
      <c r="A1402" s="17">
        <v>1390</v>
      </c>
    </row>
    <row r="1403" ht="12.75">
      <c r="A1403" s="17">
        <v>1391</v>
      </c>
    </row>
    <row r="1404" ht="12.75">
      <c r="A1404" s="17">
        <v>1392</v>
      </c>
    </row>
    <row r="1405" ht="12.75">
      <c r="A1405" s="17">
        <v>1393</v>
      </c>
    </row>
    <row r="1406" ht="12.75">
      <c r="A1406" s="17">
        <v>1394</v>
      </c>
    </row>
    <row r="1407" ht="12.75">
      <c r="A1407" s="17">
        <v>1395</v>
      </c>
    </row>
    <row r="1408" ht="12.75">
      <c r="A1408" s="17">
        <v>1396</v>
      </c>
    </row>
    <row r="1409" ht="12.75">
      <c r="A1409" s="17">
        <v>1397</v>
      </c>
    </row>
    <row r="1410" ht="12.75">
      <c r="A1410" s="17">
        <v>1398</v>
      </c>
    </row>
    <row r="1411" ht="12.75">
      <c r="A1411" s="17">
        <v>1399</v>
      </c>
    </row>
    <row r="1412" ht="12.75">
      <c r="A1412" s="17">
        <v>1400</v>
      </c>
    </row>
    <row r="1413" ht="12.75">
      <c r="A1413" s="17">
        <v>1401</v>
      </c>
    </row>
    <row r="1414" ht="12.75">
      <c r="A1414" s="17">
        <v>1402</v>
      </c>
    </row>
    <row r="1415" ht="12.75">
      <c r="A1415" s="17">
        <v>1403</v>
      </c>
    </row>
    <row r="1416" ht="12.75">
      <c r="A1416" s="17">
        <v>1404</v>
      </c>
    </row>
    <row r="1417" ht="12.75">
      <c r="A1417" s="17">
        <v>1405</v>
      </c>
    </row>
    <row r="1418" ht="12.75">
      <c r="A1418" s="17">
        <v>1406</v>
      </c>
    </row>
    <row r="1419" ht="12.75">
      <c r="A1419" s="17">
        <v>1407</v>
      </c>
    </row>
    <row r="1420" ht="12.75">
      <c r="A1420" s="17">
        <v>1408</v>
      </c>
    </row>
    <row r="1421" ht="12.75">
      <c r="A1421" s="17">
        <v>1409</v>
      </c>
    </row>
    <row r="1422" ht="12.75">
      <c r="A1422" s="17">
        <v>1410</v>
      </c>
    </row>
    <row r="1423" ht="12.75">
      <c r="A1423" s="17">
        <v>1411</v>
      </c>
    </row>
    <row r="1424" ht="12.75">
      <c r="A1424" s="17">
        <v>1412</v>
      </c>
    </row>
    <row r="1425" ht="12.75">
      <c r="A1425" s="17">
        <v>1413</v>
      </c>
    </row>
    <row r="1426" ht="12.75">
      <c r="A1426" s="17">
        <v>1414</v>
      </c>
    </row>
    <row r="1427" ht="12.75">
      <c r="A1427" s="17">
        <v>1415</v>
      </c>
    </row>
    <row r="1428" ht="12.75">
      <c r="A1428" s="17">
        <v>1416</v>
      </c>
    </row>
    <row r="1429" ht="12.75">
      <c r="A1429" s="17">
        <v>1417</v>
      </c>
    </row>
    <row r="1430" ht="12.75">
      <c r="A1430" s="17">
        <v>1418</v>
      </c>
    </row>
    <row r="1431" ht="12.75">
      <c r="A1431" s="17">
        <v>1419</v>
      </c>
    </row>
    <row r="1432" ht="12.75">
      <c r="A1432" s="17">
        <v>1420</v>
      </c>
    </row>
    <row r="1433" ht="12.75">
      <c r="A1433" s="17">
        <v>1421</v>
      </c>
    </row>
    <row r="1434" ht="12.75">
      <c r="A1434" s="17">
        <v>1422</v>
      </c>
    </row>
    <row r="1435" ht="12.75">
      <c r="A1435" s="17">
        <v>1423</v>
      </c>
    </row>
    <row r="1436" ht="12.75">
      <c r="A1436" s="17">
        <v>1424</v>
      </c>
    </row>
    <row r="1437" ht="12.75">
      <c r="A1437" s="17">
        <v>1425</v>
      </c>
    </row>
    <row r="1438" ht="12.75">
      <c r="A1438" s="17">
        <v>1426</v>
      </c>
    </row>
    <row r="1439" ht="12.75">
      <c r="A1439" s="17">
        <v>1427</v>
      </c>
    </row>
    <row r="1440" ht="12.75">
      <c r="A1440" s="17">
        <v>1428</v>
      </c>
    </row>
    <row r="1441" ht="12.75">
      <c r="A1441" s="17">
        <v>1429</v>
      </c>
    </row>
    <row r="1442" ht="12.75">
      <c r="A1442" s="17">
        <v>1430</v>
      </c>
    </row>
    <row r="1443" ht="12.75">
      <c r="A1443" s="17">
        <v>1431</v>
      </c>
    </row>
    <row r="1444" ht="12.75">
      <c r="A1444" s="17">
        <v>1432</v>
      </c>
    </row>
    <row r="1445" ht="12.75">
      <c r="A1445" s="17">
        <v>1433</v>
      </c>
    </row>
    <row r="1446" ht="12.75">
      <c r="A1446" s="17">
        <v>1434</v>
      </c>
    </row>
    <row r="1447" ht="12.75">
      <c r="A1447" s="17">
        <v>1435</v>
      </c>
    </row>
    <row r="1448" ht="12.75">
      <c r="A1448" s="17">
        <v>1436</v>
      </c>
    </row>
    <row r="1449" ht="12.75">
      <c r="A1449" s="17">
        <v>1437</v>
      </c>
    </row>
    <row r="1450" ht="12.75">
      <c r="A1450" s="17">
        <v>1438</v>
      </c>
    </row>
    <row r="1451" ht="12.75">
      <c r="A1451" s="17">
        <v>1439</v>
      </c>
    </row>
    <row r="1452" ht="12.75">
      <c r="A1452" s="17">
        <v>1440</v>
      </c>
    </row>
    <row r="1453" ht="12.75">
      <c r="A1453" s="17">
        <v>1441</v>
      </c>
    </row>
    <row r="1454" ht="12.75">
      <c r="A1454" s="17">
        <v>1442</v>
      </c>
    </row>
    <row r="1455" ht="12.75">
      <c r="A1455" s="17">
        <v>1443</v>
      </c>
    </row>
    <row r="1456" ht="12.75">
      <c r="A1456" s="17">
        <v>1444</v>
      </c>
    </row>
    <row r="1457" ht="12.75">
      <c r="A1457" s="17">
        <v>1445</v>
      </c>
    </row>
    <row r="1458" ht="12.75">
      <c r="A1458" s="17">
        <v>1446</v>
      </c>
    </row>
    <row r="1459" ht="12.75">
      <c r="A1459" s="17">
        <v>1447</v>
      </c>
    </row>
    <row r="1460" ht="12.75">
      <c r="A1460" s="17">
        <v>1448</v>
      </c>
    </row>
    <row r="1461" ht="12.75">
      <c r="A1461" s="17">
        <v>1449</v>
      </c>
    </row>
    <row r="1462" ht="12.75">
      <c r="A1462" s="17">
        <v>1450</v>
      </c>
    </row>
    <row r="1463" ht="12.75">
      <c r="A1463" s="17">
        <v>1451</v>
      </c>
    </row>
    <row r="1464" ht="12.75">
      <c r="A1464" s="17">
        <v>1452</v>
      </c>
    </row>
    <row r="1465" ht="12.75">
      <c r="A1465" s="17">
        <v>1453</v>
      </c>
    </row>
    <row r="1466" ht="12.75">
      <c r="A1466" s="17">
        <v>1454</v>
      </c>
    </row>
    <row r="1467" ht="12.75">
      <c r="A1467" s="17">
        <v>1455</v>
      </c>
    </row>
    <row r="1468" ht="12.75">
      <c r="A1468" s="17">
        <v>1456</v>
      </c>
    </row>
    <row r="1469" ht="12.75">
      <c r="A1469" s="17">
        <v>1457</v>
      </c>
    </row>
    <row r="1470" ht="12.75">
      <c r="A1470" s="17">
        <v>1458</v>
      </c>
    </row>
    <row r="1471" ht="12.75">
      <c r="A1471" s="17">
        <v>1459</v>
      </c>
    </row>
    <row r="1472" ht="12.75">
      <c r="A1472" s="17">
        <v>1460</v>
      </c>
    </row>
    <row r="1473" ht="12.75">
      <c r="A1473" s="17">
        <v>1461</v>
      </c>
    </row>
    <row r="1474" ht="12.75">
      <c r="A1474" s="17">
        <v>1462</v>
      </c>
    </row>
    <row r="1475" ht="12.75">
      <c r="A1475" s="17">
        <v>1463</v>
      </c>
    </row>
    <row r="1476" ht="12.75">
      <c r="A1476" s="17">
        <v>1464</v>
      </c>
    </row>
    <row r="1477" ht="12.75">
      <c r="A1477" s="17">
        <v>1465</v>
      </c>
    </row>
    <row r="1478" ht="12.75">
      <c r="A1478" s="17">
        <v>1466</v>
      </c>
    </row>
    <row r="1479" ht="12.75">
      <c r="A1479" s="17">
        <v>1467</v>
      </c>
    </row>
    <row r="1480" ht="12.75">
      <c r="A1480" s="17">
        <v>1468</v>
      </c>
    </row>
    <row r="1481" ht="12.75">
      <c r="A1481" s="17">
        <v>1469</v>
      </c>
    </row>
    <row r="1482" ht="12.75">
      <c r="A1482" s="17">
        <v>1470</v>
      </c>
    </row>
    <row r="1483" ht="12.75">
      <c r="A1483" s="17">
        <v>1471</v>
      </c>
    </row>
    <row r="1484" ht="12.75">
      <c r="A1484" s="17">
        <v>1472</v>
      </c>
    </row>
    <row r="1485" ht="12.75">
      <c r="A1485" s="17">
        <v>1473</v>
      </c>
    </row>
    <row r="1486" ht="12.75">
      <c r="A1486" s="17">
        <v>1474</v>
      </c>
    </row>
    <row r="1487" ht="12.75">
      <c r="A1487" s="17">
        <v>1475</v>
      </c>
    </row>
    <row r="1488" ht="12.75">
      <c r="A1488" s="17">
        <v>1476</v>
      </c>
    </row>
    <row r="1489" ht="12.75">
      <c r="A1489" s="17">
        <v>1477</v>
      </c>
    </row>
    <row r="1490" ht="12.75">
      <c r="A1490" s="17">
        <v>1478</v>
      </c>
    </row>
    <row r="1491" ht="12.75">
      <c r="A1491" s="17">
        <v>1479</v>
      </c>
    </row>
    <row r="1492" ht="12.75">
      <c r="A1492" s="17">
        <v>1480</v>
      </c>
    </row>
    <row r="1493" ht="12.75">
      <c r="A1493" s="17">
        <v>1481</v>
      </c>
    </row>
    <row r="1494" ht="12.75">
      <c r="A1494" s="17">
        <v>1482</v>
      </c>
    </row>
    <row r="1495" ht="12.75">
      <c r="A1495" s="17">
        <v>1483</v>
      </c>
    </row>
    <row r="1496" ht="12.75">
      <c r="A1496" s="17">
        <v>1484</v>
      </c>
    </row>
    <row r="1497" ht="12.75">
      <c r="A1497" s="17">
        <v>1485</v>
      </c>
    </row>
    <row r="1498" ht="12.75">
      <c r="A1498" s="17">
        <v>1486</v>
      </c>
    </row>
    <row r="1499" ht="12.75">
      <c r="A1499" s="17">
        <v>1487</v>
      </c>
    </row>
    <row r="1500" ht="12.75">
      <c r="A1500" s="17">
        <v>1488</v>
      </c>
    </row>
    <row r="1501" ht="12.75">
      <c r="A1501" s="17">
        <v>1489</v>
      </c>
    </row>
    <row r="1502" ht="12.75">
      <c r="A1502" s="17">
        <v>1490</v>
      </c>
    </row>
    <row r="1503" ht="12.75">
      <c r="A1503" s="17">
        <v>1491</v>
      </c>
    </row>
    <row r="1504" ht="12.75">
      <c r="A1504" s="17">
        <v>1492</v>
      </c>
    </row>
    <row r="1505" ht="12.75">
      <c r="A1505" s="17">
        <v>1493</v>
      </c>
    </row>
    <row r="1506" ht="12.75">
      <c r="A1506" s="17">
        <v>1494</v>
      </c>
    </row>
    <row r="1507" ht="12.75">
      <c r="A1507" s="17">
        <v>1495</v>
      </c>
    </row>
    <row r="1508" ht="12.75">
      <c r="A1508" s="17">
        <v>1496</v>
      </c>
    </row>
    <row r="1509" ht="12.75">
      <c r="A1509" s="17">
        <v>1497</v>
      </c>
    </row>
    <row r="1510" ht="12.75">
      <c r="A1510" s="17">
        <v>1498</v>
      </c>
    </row>
    <row r="1511" ht="12.75">
      <c r="A1511" s="17">
        <v>1499</v>
      </c>
    </row>
    <row r="1512" ht="12.75">
      <c r="A1512" s="17">
        <v>1500</v>
      </c>
    </row>
    <row r="1513" ht="12.75">
      <c r="A1513" s="17">
        <v>1501</v>
      </c>
    </row>
    <row r="1514" ht="12.75">
      <c r="A1514" s="17">
        <v>1502</v>
      </c>
    </row>
    <row r="1515" ht="12.75">
      <c r="A1515" s="17">
        <v>1503</v>
      </c>
    </row>
    <row r="1516" ht="12.75">
      <c r="A1516" s="17">
        <v>1504</v>
      </c>
    </row>
    <row r="1517" ht="12.75">
      <c r="A1517" s="17">
        <v>1505</v>
      </c>
    </row>
    <row r="1518" ht="12.75">
      <c r="A1518" s="17">
        <v>1506</v>
      </c>
    </row>
    <row r="1519" ht="12.75">
      <c r="A1519" s="17">
        <v>1507</v>
      </c>
    </row>
    <row r="1520" ht="12.75">
      <c r="A1520" s="17">
        <v>1508</v>
      </c>
    </row>
    <row r="1521" ht="12.75">
      <c r="A1521" s="17">
        <v>1509</v>
      </c>
    </row>
    <row r="1522" ht="12.75">
      <c r="A1522" s="17">
        <v>1510</v>
      </c>
    </row>
    <row r="1523" ht="12.75">
      <c r="A1523" s="17">
        <v>1511</v>
      </c>
    </row>
    <row r="1524" ht="12.75">
      <c r="A1524" s="17">
        <v>1512</v>
      </c>
    </row>
    <row r="1525" ht="12.75">
      <c r="A1525" s="17">
        <v>1513</v>
      </c>
    </row>
    <row r="1526" ht="12.75">
      <c r="A1526" s="17">
        <v>1514</v>
      </c>
    </row>
    <row r="1527" ht="12.75">
      <c r="A1527" s="17">
        <v>1515</v>
      </c>
    </row>
    <row r="1528" ht="12.75">
      <c r="A1528" s="17">
        <v>1516</v>
      </c>
    </row>
    <row r="1529" ht="12.75">
      <c r="A1529" s="17">
        <v>1517</v>
      </c>
    </row>
    <row r="1530" ht="12.75">
      <c r="A1530" s="17">
        <v>1518</v>
      </c>
    </row>
    <row r="1531" ht="12.75">
      <c r="A1531" s="17">
        <v>1519</v>
      </c>
    </row>
    <row r="1532" ht="12.75">
      <c r="A1532" s="17">
        <v>1520</v>
      </c>
    </row>
    <row r="1533" ht="12.75">
      <c r="A1533" s="17">
        <v>1521</v>
      </c>
    </row>
    <row r="1534" ht="12.75">
      <c r="A1534" s="17">
        <v>1522</v>
      </c>
    </row>
    <row r="1535" ht="12.75">
      <c r="A1535" s="17">
        <v>1523</v>
      </c>
    </row>
    <row r="1536" ht="12.75">
      <c r="A1536" s="17">
        <v>1524</v>
      </c>
    </row>
    <row r="1537" ht="12.75">
      <c r="A1537" s="17">
        <v>1525</v>
      </c>
    </row>
    <row r="1538" ht="12.75">
      <c r="A1538" s="17">
        <v>1526</v>
      </c>
    </row>
    <row r="1539" ht="12.75">
      <c r="A1539" s="17">
        <v>1527</v>
      </c>
    </row>
    <row r="1540" ht="12.75">
      <c r="A1540" s="17">
        <v>1528</v>
      </c>
    </row>
    <row r="1541" ht="12.75">
      <c r="A1541" s="17">
        <v>1529</v>
      </c>
    </row>
    <row r="1542" ht="12.75">
      <c r="A1542" s="17">
        <v>1530</v>
      </c>
    </row>
    <row r="1543" ht="12.75">
      <c r="A1543" s="17">
        <v>1531</v>
      </c>
    </row>
    <row r="1544" ht="12.75">
      <c r="A1544" s="17">
        <v>1532</v>
      </c>
    </row>
    <row r="1545" ht="12.75">
      <c r="A1545" s="17">
        <v>1533</v>
      </c>
    </row>
    <row r="1546" ht="12.75">
      <c r="A1546" s="17">
        <v>1534</v>
      </c>
    </row>
    <row r="1547" ht="12.75">
      <c r="A1547" s="17">
        <v>1535</v>
      </c>
    </row>
    <row r="1548" ht="12.75">
      <c r="A1548" s="17">
        <v>1536</v>
      </c>
    </row>
    <row r="1549" ht="12.75">
      <c r="A1549" s="17">
        <v>1537</v>
      </c>
    </row>
    <row r="1550" ht="12.75">
      <c r="A1550" s="17">
        <v>1538</v>
      </c>
    </row>
    <row r="1551" ht="12.75">
      <c r="A1551" s="17">
        <v>1539</v>
      </c>
    </row>
    <row r="1552" ht="12.75">
      <c r="A1552" s="17">
        <v>1540</v>
      </c>
    </row>
    <row r="1553" ht="12.75">
      <c r="A1553" s="17">
        <v>1541</v>
      </c>
    </row>
    <row r="1554" ht="12.75">
      <c r="A1554" s="17">
        <v>1542</v>
      </c>
    </row>
    <row r="1555" ht="12.75">
      <c r="A1555" s="17">
        <v>1543</v>
      </c>
    </row>
    <row r="1556" ht="12.75">
      <c r="A1556" s="17">
        <v>1544</v>
      </c>
    </row>
    <row r="1557" ht="12.75">
      <c r="A1557" s="17">
        <v>1545</v>
      </c>
    </row>
    <row r="1558" ht="12.75">
      <c r="A1558" s="17">
        <v>1546</v>
      </c>
    </row>
    <row r="1559" ht="12.75">
      <c r="A1559" s="17">
        <v>1547</v>
      </c>
    </row>
    <row r="1560" ht="12.75">
      <c r="A1560" s="17">
        <v>1548</v>
      </c>
    </row>
    <row r="1561" ht="12.75">
      <c r="A1561" s="17">
        <v>1549</v>
      </c>
    </row>
    <row r="1562" ht="12.75">
      <c r="A1562" s="17">
        <v>1550</v>
      </c>
    </row>
    <row r="1563" ht="12.75">
      <c r="A1563" s="17">
        <v>1551</v>
      </c>
    </row>
    <row r="1564" ht="12.75">
      <c r="A1564" s="17">
        <v>1552</v>
      </c>
    </row>
    <row r="1565" ht="12.75">
      <c r="A1565" s="17">
        <v>1553</v>
      </c>
    </row>
    <row r="1566" ht="12.75">
      <c r="A1566" s="17">
        <v>1554</v>
      </c>
    </row>
    <row r="1567" ht="12.75">
      <c r="A1567" s="17">
        <v>1555</v>
      </c>
    </row>
    <row r="1568" ht="12.75">
      <c r="A1568" s="17">
        <v>1556</v>
      </c>
    </row>
    <row r="1569" ht="12.75">
      <c r="A1569" s="17">
        <v>1557</v>
      </c>
    </row>
    <row r="1570" ht="12.75">
      <c r="A1570" s="17">
        <v>1558</v>
      </c>
    </row>
    <row r="1571" ht="12.75">
      <c r="A1571" s="17">
        <v>1559</v>
      </c>
    </row>
    <row r="1572" ht="12.75">
      <c r="A1572" s="17">
        <v>1560</v>
      </c>
    </row>
    <row r="1573" ht="12.75">
      <c r="A1573" s="17">
        <v>1561</v>
      </c>
    </row>
    <row r="1574" ht="12.75">
      <c r="A1574" s="17">
        <v>1562</v>
      </c>
    </row>
    <row r="1575" ht="12.75">
      <c r="A1575" s="17">
        <v>1563</v>
      </c>
    </row>
    <row r="1576" ht="12.75">
      <c r="A1576" s="17">
        <v>1564</v>
      </c>
    </row>
    <row r="1577" ht="12.75">
      <c r="A1577" s="17">
        <v>1565</v>
      </c>
    </row>
    <row r="1578" ht="12.75">
      <c r="A1578" s="17">
        <v>1566</v>
      </c>
    </row>
    <row r="1579" ht="12.75">
      <c r="A1579" s="17">
        <v>1567</v>
      </c>
    </row>
    <row r="1580" ht="12.75">
      <c r="A1580" s="17">
        <v>1568</v>
      </c>
    </row>
    <row r="1581" ht="12.75">
      <c r="A1581" s="17">
        <v>1569</v>
      </c>
    </row>
    <row r="1582" ht="12.75">
      <c r="A1582" s="17">
        <v>1570</v>
      </c>
    </row>
    <row r="1583" ht="12.75">
      <c r="A1583" s="17">
        <v>1571</v>
      </c>
    </row>
    <row r="1584" ht="12.75">
      <c r="A1584" s="17">
        <v>1572</v>
      </c>
    </row>
    <row r="1585" ht="12.75">
      <c r="A1585" s="17">
        <v>1573</v>
      </c>
    </row>
    <row r="1586" ht="12.75">
      <c r="A1586" s="17">
        <v>1574</v>
      </c>
    </row>
    <row r="1587" ht="12.75">
      <c r="A1587" s="17">
        <v>1575</v>
      </c>
    </row>
    <row r="1588" ht="12.75">
      <c r="A1588" s="17">
        <v>1576</v>
      </c>
    </row>
    <row r="1589" ht="12.75">
      <c r="A1589" s="17">
        <v>1577</v>
      </c>
    </row>
    <row r="1590" ht="12.75">
      <c r="A1590" s="17">
        <v>1578</v>
      </c>
    </row>
    <row r="1591" ht="12.75">
      <c r="A1591" s="17">
        <v>1579</v>
      </c>
    </row>
    <row r="1592" ht="12.75">
      <c r="A1592" s="17">
        <v>1580</v>
      </c>
    </row>
    <row r="1593" ht="12.75">
      <c r="A1593" s="17">
        <v>1581</v>
      </c>
    </row>
    <row r="1594" ht="12.75">
      <c r="A1594" s="17">
        <v>1582</v>
      </c>
    </row>
    <row r="1595" ht="12.75">
      <c r="A1595" s="17">
        <v>1583</v>
      </c>
    </row>
    <row r="1596" ht="12.75">
      <c r="A1596" s="17">
        <v>1584</v>
      </c>
    </row>
    <row r="1597" ht="12.75">
      <c r="A1597" s="17">
        <v>1585</v>
      </c>
    </row>
    <row r="1598" ht="12.75">
      <c r="A1598" s="17">
        <v>1586</v>
      </c>
    </row>
    <row r="1599" ht="12.75">
      <c r="A1599" s="17">
        <v>1587</v>
      </c>
    </row>
    <row r="1600" ht="12.75">
      <c r="A1600" s="17">
        <v>1588</v>
      </c>
    </row>
    <row r="1601" ht="12.75">
      <c r="A1601" s="17">
        <v>1589</v>
      </c>
    </row>
    <row r="1602" ht="12.75">
      <c r="A1602" s="17">
        <v>1590</v>
      </c>
    </row>
    <row r="1603" ht="12.75">
      <c r="A1603" s="17">
        <v>1591</v>
      </c>
    </row>
    <row r="1604" ht="12.75">
      <c r="A1604" s="17">
        <v>1592</v>
      </c>
    </row>
    <row r="1605" ht="12.75">
      <c r="A1605" s="17">
        <v>1593</v>
      </c>
    </row>
    <row r="1606" ht="12.75">
      <c r="A1606" s="17">
        <v>1594</v>
      </c>
    </row>
    <row r="1607" ht="12.75">
      <c r="A1607" s="17">
        <v>1595</v>
      </c>
    </row>
    <row r="1608" ht="12.75">
      <c r="A1608" s="17">
        <v>1596</v>
      </c>
    </row>
    <row r="1609" ht="12.75">
      <c r="A1609" s="17">
        <v>1597</v>
      </c>
    </row>
    <row r="1610" ht="12.75">
      <c r="A1610" s="17">
        <v>1598</v>
      </c>
    </row>
    <row r="1611" ht="12.75">
      <c r="A1611" s="17">
        <v>1599</v>
      </c>
    </row>
    <row r="1612" ht="12.75">
      <c r="A1612" s="17">
        <v>1600</v>
      </c>
    </row>
    <row r="1613" ht="12.75">
      <c r="A1613" s="17">
        <v>1601</v>
      </c>
    </row>
    <row r="1614" ht="12.75">
      <c r="A1614" s="17">
        <v>1602</v>
      </c>
    </row>
    <row r="1615" ht="12.75">
      <c r="A1615" s="17">
        <v>1603</v>
      </c>
    </row>
    <row r="1616" ht="12.75">
      <c r="A1616" s="17">
        <v>1604</v>
      </c>
    </row>
    <row r="1617" ht="12.75">
      <c r="A1617" s="17">
        <v>1605</v>
      </c>
    </row>
    <row r="1618" ht="12.75">
      <c r="A1618" s="17">
        <v>1606</v>
      </c>
    </row>
    <row r="1619" ht="12.75">
      <c r="A1619" s="17">
        <v>1607</v>
      </c>
    </row>
    <row r="1620" ht="12.75">
      <c r="A1620" s="17">
        <v>1608</v>
      </c>
    </row>
    <row r="1621" ht="12.75">
      <c r="A1621" s="17">
        <v>1609</v>
      </c>
    </row>
    <row r="1622" ht="12.75">
      <c r="A1622" s="17">
        <v>1610</v>
      </c>
    </row>
    <row r="1623" ht="12.75">
      <c r="A1623" s="17">
        <v>1611</v>
      </c>
    </row>
    <row r="1624" ht="12.75">
      <c r="A1624" s="17">
        <v>1612</v>
      </c>
    </row>
    <row r="1625" ht="12.75">
      <c r="A1625" s="17">
        <v>1613</v>
      </c>
    </row>
    <row r="1626" ht="12.75">
      <c r="A1626" s="17">
        <v>1614</v>
      </c>
    </row>
    <row r="1627" ht="12.75">
      <c r="A1627" s="17">
        <v>1615</v>
      </c>
    </row>
    <row r="1628" ht="12.75">
      <c r="A1628" s="17">
        <v>1616</v>
      </c>
    </row>
    <row r="1629" ht="12.75">
      <c r="A1629" s="17">
        <v>1617</v>
      </c>
    </row>
    <row r="1630" ht="12.75">
      <c r="A1630" s="17">
        <v>1618</v>
      </c>
    </row>
    <row r="1631" ht="12.75">
      <c r="A1631" s="17">
        <v>1619</v>
      </c>
    </row>
    <row r="1632" ht="12.75">
      <c r="A1632" s="17">
        <v>1620</v>
      </c>
    </row>
    <row r="1633" ht="12.75">
      <c r="A1633" s="17">
        <v>1621</v>
      </c>
    </row>
    <row r="1634" ht="12.75">
      <c r="A1634" s="17">
        <v>1622</v>
      </c>
    </row>
    <row r="1635" ht="12.75">
      <c r="A1635" s="17">
        <v>1623</v>
      </c>
    </row>
    <row r="1636" ht="12.75">
      <c r="A1636" s="17">
        <v>1624</v>
      </c>
    </row>
    <row r="1637" ht="12.75">
      <c r="A1637" s="17">
        <v>1625</v>
      </c>
    </row>
    <row r="1638" ht="12.75">
      <c r="A1638" s="17">
        <v>1626</v>
      </c>
    </row>
    <row r="1639" ht="12.75">
      <c r="A1639" s="17">
        <v>1627</v>
      </c>
    </row>
    <row r="1640" ht="12.75">
      <c r="A1640" s="17">
        <v>1628</v>
      </c>
    </row>
    <row r="1641" ht="12.75">
      <c r="A1641" s="17">
        <v>1629</v>
      </c>
    </row>
    <row r="1642" ht="12.75">
      <c r="A1642" s="17">
        <v>1630</v>
      </c>
    </row>
    <row r="1643" ht="12.75">
      <c r="A1643" s="17">
        <v>1631</v>
      </c>
    </row>
    <row r="1644" ht="12.75">
      <c r="A1644" s="17">
        <v>1632</v>
      </c>
    </row>
    <row r="1645" ht="12.75">
      <c r="A1645" s="17">
        <v>1633</v>
      </c>
    </row>
    <row r="1646" ht="12.75">
      <c r="A1646" s="17">
        <v>1634</v>
      </c>
    </row>
    <row r="1647" ht="12.75">
      <c r="A1647" s="17">
        <v>1635</v>
      </c>
    </row>
    <row r="1648" ht="12.75">
      <c r="A1648" s="17">
        <v>1636</v>
      </c>
    </row>
    <row r="1649" ht="12.75">
      <c r="A1649" s="17">
        <v>1637</v>
      </c>
    </row>
    <row r="1650" ht="12.75">
      <c r="A1650" s="17">
        <v>1638</v>
      </c>
    </row>
    <row r="1651" ht="12.75">
      <c r="A1651" s="17">
        <v>1639</v>
      </c>
    </row>
    <row r="1652" ht="12.75">
      <c r="A1652" s="17">
        <v>1640</v>
      </c>
    </row>
    <row r="1653" ht="12.75">
      <c r="A1653" s="17">
        <v>1641</v>
      </c>
    </row>
    <row r="1654" ht="12.75">
      <c r="A1654" s="17">
        <v>1642</v>
      </c>
    </row>
    <row r="1655" ht="12.75">
      <c r="A1655" s="17">
        <v>1643</v>
      </c>
    </row>
    <row r="1656" ht="12.75">
      <c r="A1656" s="17">
        <v>1644</v>
      </c>
    </row>
    <row r="1657" ht="12.75">
      <c r="A1657" s="17">
        <v>1645</v>
      </c>
    </row>
    <row r="1658" ht="12.75">
      <c r="A1658" s="17">
        <v>1646</v>
      </c>
    </row>
    <row r="1659" ht="12.75">
      <c r="A1659" s="17">
        <v>1647</v>
      </c>
    </row>
    <row r="1660" ht="12.75">
      <c r="A1660" s="17">
        <v>1648</v>
      </c>
    </row>
    <row r="1661" ht="12.75">
      <c r="A1661" s="17">
        <v>1649</v>
      </c>
    </row>
    <row r="1662" ht="12.75">
      <c r="A1662" s="17">
        <v>1650</v>
      </c>
    </row>
    <row r="1663" ht="12.75">
      <c r="A1663" s="17">
        <v>1651</v>
      </c>
    </row>
    <row r="1664" ht="12.75">
      <c r="A1664" s="17">
        <v>1652</v>
      </c>
    </row>
    <row r="1665" ht="12.75">
      <c r="A1665" s="17">
        <v>1653</v>
      </c>
    </row>
    <row r="1666" ht="12.75">
      <c r="A1666" s="17">
        <v>1654</v>
      </c>
    </row>
    <row r="1667" ht="12.75">
      <c r="A1667" s="17">
        <v>1655</v>
      </c>
    </row>
    <row r="1668" ht="12.75">
      <c r="A1668" s="17">
        <v>1656</v>
      </c>
    </row>
    <row r="1669" ht="12.75">
      <c r="A1669" s="17">
        <v>1657</v>
      </c>
    </row>
    <row r="1670" ht="12.75">
      <c r="A1670" s="17">
        <v>1658</v>
      </c>
    </row>
    <row r="1671" ht="12.75">
      <c r="A1671" s="17">
        <v>1659</v>
      </c>
    </row>
    <row r="1672" ht="12.75">
      <c r="A1672" s="17">
        <v>1660</v>
      </c>
    </row>
    <row r="1673" ht="12.75">
      <c r="A1673" s="17">
        <v>1661</v>
      </c>
    </row>
    <row r="1674" ht="12.75">
      <c r="A1674" s="17">
        <v>1662</v>
      </c>
    </row>
    <row r="1675" ht="12.75">
      <c r="A1675" s="17">
        <v>1663</v>
      </c>
    </row>
    <row r="1676" ht="12.75">
      <c r="A1676" s="17">
        <v>1664</v>
      </c>
    </row>
    <row r="1677" ht="12.75">
      <c r="A1677" s="17">
        <v>1665</v>
      </c>
    </row>
    <row r="1678" ht="12.75">
      <c r="A1678" s="17">
        <v>1666</v>
      </c>
    </row>
    <row r="1679" ht="12.75">
      <c r="A1679" s="17">
        <v>1667</v>
      </c>
    </row>
    <row r="1680" ht="12.75">
      <c r="A1680" s="17">
        <v>1668</v>
      </c>
    </row>
    <row r="1681" ht="12.75">
      <c r="A1681" s="17">
        <v>1669</v>
      </c>
    </row>
    <row r="1682" ht="12.75">
      <c r="A1682" s="17">
        <v>1670</v>
      </c>
    </row>
    <row r="1683" ht="12.75">
      <c r="A1683" s="17">
        <v>1671</v>
      </c>
    </row>
    <row r="1684" ht="12.75">
      <c r="A1684" s="17">
        <v>1672</v>
      </c>
    </row>
    <row r="1685" ht="12.75">
      <c r="A1685" s="17">
        <v>1673</v>
      </c>
    </row>
    <row r="1686" ht="12.75">
      <c r="A1686" s="17">
        <v>1674</v>
      </c>
    </row>
    <row r="1687" ht="12.75">
      <c r="A1687" s="17">
        <v>1675</v>
      </c>
    </row>
    <row r="1688" ht="12.75">
      <c r="A1688" s="17">
        <v>1676</v>
      </c>
    </row>
    <row r="1689" ht="12.75">
      <c r="A1689" s="17">
        <v>1677</v>
      </c>
    </row>
    <row r="1690" ht="12.75">
      <c r="A1690" s="17">
        <v>1678</v>
      </c>
    </row>
    <row r="1691" ht="12.75">
      <c r="A1691" s="17">
        <v>1679</v>
      </c>
    </row>
    <row r="1692" ht="12.75">
      <c r="A1692" s="17">
        <v>1680</v>
      </c>
    </row>
    <row r="1693" ht="12.75">
      <c r="A1693" s="17">
        <v>1681</v>
      </c>
    </row>
    <row r="1694" ht="12.75">
      <c r="A1694" s="17">
        <v>1682</v>
      </c>
    </row>
    <row r="1695" ht="12.75">
      <c r="A1695" s="17">
        <v>1683</v>
      </c>
    </row>
    <row r="1696" ht="12.75">
      <c r="A1696" s="17">
        <v>1684</v>
      </c>
    </row>
    <row r="1697" ht="12.75">
      <c r="A1697" s="17">
        <v>1685</v>
      </c>
    </row>
    <row r="1698" ht="12.75">
      <c r="A1698" s="17">
        <v>1686</v>
      </c>
    </row>
    <row r="1699" ht="12.75">
      <c r="A1699" s="17">
        <v>1687</v>
      </c>
    </row>
    <row r="1700" ht="12.75">
      <c r="A1700" s="17">
        <v>1688</v>
      </c>
    </row>
    <row r="1701" ht="12.75">
      <c r="A1701" s="17">
        <v>1689</v>
      </c>
    </row>
    <row r="1702" ht="12.75">
      <c r="A1702" s="17">
        <v>1690</v>
      </c>
    </row>
    <row r="1703" ht="12.75">
      <c r="A1703" s="17">
        <v>1691</v>
      </c>
    </row>
    <row r="1704" ht="12.75">
      <c r="A1704" s="17">
        <v>1692</v>
      </c>
    </row>
    <row r="1705" ht="12.75">
      <c r="A1705" s="17">
        <v>1693</v>
      </c>
    </row>
    <row r="1706" ht="12.75">
      <c r="A1706" s="17">
        <v>1694</v>
      </c>
    </row>
    <row r="1707" ht="12.75">
      <c r="A1707" s="17">
        <v>1695</v>
      </c>
    </row>
    <row r="1708" ht="12.75">
      <c r="A1708" s="17">
        <v>1696</v>
      </c>
    </row>
    <row r="1709" ht="12.75">
      <c r="A1709" s="17">
        <v>1697</v>
      </c>
    </row>
    <row r="1710" ht="12.75">
      <c r="A1710" s="17">
        <v>1698</v>
      </c>
    </row>
    <row r="1711" ht="12.75">
      <c r="A1711" s="17">
        <v>1699</v>
      </c>
    </row>
    <row r="1712" ht="12.75">
      <c r="A1712" s="17">
        <v>1700</v>
      </c>
    </row>
  </sheetData>
  <mergeCells count="1">
    <mergeCell ref="G12:H1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1">
      <selection activeCell="AJ19" sqref="AJ19"/>
    </sheetView>
  </sheetViews>
  <sheetFormatPr defaultColWidth="11.421875" defaultRowHeight="12.75"/>
  <cols>
    <col min="1" max="1" width="3.7109375" style="2" customWidth="1"/>
    <col min="2" max="2" width="2.7109375" style="1" customWidth="1"/>
    <col min="3" max="3" width="2.28125" style="4" customWidth="1"/>
    <col min="4" max="4" width="3.7109375" style="8" customWidth="1"/>
    <col min="5" max="5" width="1.7109375" style="9" customWidth="1"/>
    <col min="6" max="6" width="2.421875" style="1" customWidth="1"/>
    <col min="7" max="7" width="2.7109375" style="2" customWidth="1"/>
    <col min="8" max="8" width="2.7109375" style="24" customWidth="1"/>
    <col min="9" max="9" width="2.421875" style="0" customWidth="1"/>
    <col min="10" max="10" width="1.7109375" style="10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0" customWidth="1"/>
    <col min="15" max="15" width="3.7109375" style="2" customWidth="1"/>
    <col min="16" max="16" width="2.7109375" style="1" customWidth="1"/>
    <col min="17" max="17" width="2.28125" style="4" customWidth="1"/>
    <col min="18" max="18" width="3.7109375" style="8" customWidth="1"/>
    <col min="19" max="19" width="1.7109375" style="19" customWidth="1"/>
    <col min="20" max="20" width="2.421875" style="1" customWidth="1"/>
    <col min="21" max="21" width="2.7109375" style="2" customWidth="1"/>
    <col min="22" max="22" width="2.7109375" style="24" customWidth="1"/>
    <col min="23" max="23" width="2.421875" style="0" customWidth="1"/>
    <col min="24" max="24" width="1.7109375" style="20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0" customWidth="1"/>
    <col min="29" max="29" width="3.7109375" style="2" customWidth="1"/>
    <col min="30" max="30" width="2.7109375" style="1" customWidth="1"/>
    <col min="31" max="31" width="2.28125" style="4" customWidth="1"/>
    <col min="32" max="32" width="3.7109375" style="8" customWidth="1"/>
    <col min="33" max="33" width="1.7109375" style="19" customWidth="1"/>
    <col min="34" max="34" width="2.421875" style="1" customWidth="1"/>
    <col min="35" max="35" width="2.7109375" style="25" customWidth="1"/>
    <col min="36" max="36" width="2.7109375" style="1" customWidth="1"/>
    <col min="37" max="37" width="2.421875" style="0" customWidth="1"/>
    <col min="38" max="38" width="1.7109375" style="20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0" customWidth="1"/>
  </cols>
  <sheetData>
    <row r="1" spans="1:42" ht="24.75" customHeight="1">
      <c r="A1" s="87"/>
      <c r="B1" s="134">
        <f>IF(ISERROR(MATCH(carorder10,waybilldata!$A:$A,0)),"",VLOOKUP(carorder10,waybilldata!$A:$P,7))</f>
      </c>
      <c r="C1" s="138">
        <f>IF(ISERROR(MATCH(carorder10,waybilldata!$A:$A,0)),"",VLOOKUP(carorder10,waybilldata!$A:$P,8))</f>
      </c>
      <c r="D1" s="128" t="s">
        <v>14</v>
      </c>
      <c r="E1" s="130"/>
      <c r="F1" s="125"/>
      <c r="G1" s="88"/>
      <c r="H1" s="89"/>
      <c r="I1" s="88"/>
      <c r="J1" s="89"/>
      <c r="K1" s="88"/>
      <c r="L1" s="89"/>
      <c r="M1" s="88"/>
      <c r="N1" s="89"/>
      <c r="O1" s="87"/>
      <c r="P1" s="134">
        <f>IF(ISERROR(MATCH(carorder11,waybilldata!$A:$A,0)),"",VLOOKUP(carorder11,waybilldata!$A:$P,7))</f>
      </c>
      <c r="Q1" s="138">
        <f>IF(ISERROR(MATCH(carorder11,waybilldata!$A:$A,0)),"",VLOOKUP(carorder11,waybilldata!$A:$P,8))</f>
      </c>
      <c r="R1" s="128" t="s">
        <v>14</v>
      </c>
      <c r="S1" s="130"/>
      <c r="T1" s="125"/>
      <c r="U1" s="88"/>
      <c r="V1" s="89"/>
      <c r="W1" s="88"/>
      <c r="X1" s="89"/>
      <c r="Y1" s="88"/>
      <c r="Z1" s="89"/>
      <c r="AA1" s="88"/>
      <c r="AB1" s="89"/>
      <c r="AC1" s="87"/>
      <c r="AD1" s="134">
        <f>IF(ISERROR(MATCH(carorder12,waybilldata!$A:$A,0)),"",VLOOKUP(carorder12,waybilldata!$A:$P,7))</f>
      </c>
      <c r="AE1" s="138">
        <f>IF(ISERROR(MATCH(carorder12,waybilldata!$A:$A,0)),"",VLOOKUP(carorder12,waybilldata!$A:$P,8))</f>
      </c>
      <c r="AF1" s="128" t="s">
        <v>14</v>
      </c>
      <c r="AG1" s="130"/>
      <c r="AH1" s="125"/>
      <c r="AI1" s="88"/>
      <c r="AJ1" s="89"/>
      <c r="AK1" s="88"/>
      <c r="AL1" s="89"/>
      <c r="AM1" s="88"/>
      <c r="AN1" s="89"/>
      <c r="AO1" s="88"/>
      <c r="AP1" s="124">
        <f>IF(ISERROR(MATCH(carorder12,waybilldata!$A:$A,0)),"",VLOOKUP(carorder12,waybilldata!$A:$P,3))</f>
      </c>
    </row>
    <row r="2" spans="1:43" ht="42.75" customHeight="1">
      <c r="A2" s="90"/>
      <c r="B2" s="135"/>
      <c r="C2" s="139"/>
      <c r="D2" s="129"/>
      <c r="E2" s="131"/>
      <c r="F2" s="126"/>
      <c r="G2" s="132"/>
      <c r="H2" s="133"/>
      <c r="I2" s="132"/>
      <c r="J2" s="133"/>
      <c r="K2" s="132"/>
      <c r="L2" s="141" t="s">
        <v>10</v>
      </c>
      <c r="M2" s="141" t="s">
        <v>11</v>
      </c>
      <c r="N2" s="140">
        <f>IF(ISERROR(MATCH(carorder10,waybilldata!$A:$A,0)),"",VLOOKUP(carorder10,waybilldata!$A:$P,3))</f>
      </c>
      <c r="O2" s="90"/>
      <c r="P2" s="135"/>
      <c r="Q2" s="139"/>
      <c r="R2" s="129"/>
      <c r="S2" s="131"/>
      <c r="T2" s="126"/>
      <c r="U2" s="132"/>
      <c r="V2" s="133"/>
      <c r="W2" s="132"/>
      <c r="X2" s="133"/>
      <c r="Y2" s="132"/>
      <c r="Z2" s="141" t="s">
        <v>10</v>
      </c>
      <c r="AA2" s="141" t="s">
        <v>11</v>
      </c>
      <c r="AB2" s="140">
        <f>IF(ISERROR(MATCH(carorder11,waybilldata!$A:$A,0)),"",VLOOKUP(carorder11,waybilldata!$A:$P,3))</f>
      </c>
      <c r="AC2" s="90"/>
      <c r="AD2" s="135"/>
      <c r="AE2" s="139"/>
      <c r="AF2" s="129"/>
      <c r="AG2" s="131"/>
      <c r="AH2" s="126"/>
      <c r="AI2" s="132"/>
      <c r="AJ2" s="133"/>
      <c r="AK2" s="132"/>
      <c r="AL2" s="133"/>
      <c r="AM2" s="132"/>
      <c r="AN2" s="141" t="s">
        <v>10</v>
      </c>
      <c r="AO2" s="141" t="s">
        <v>11</v>
      </c>
      <c r="AP2" s="106"/>
      <c r="AQ2" s="29"/>
    </row>
    <row r="3" spans="1:42" ht="42.75" customHeight="1">
      <c r="A3" s="136">
        <f>IF(ISERROR(MATCH(carorder10,waybilldata!$A:$A,0)),"",VLOOKUP(carorder10,waybilldata!$A:$P,2))</f>
      </c>
      <c r="B3" s="135"/>
      <c r="C3" s="139"/>
      <c r="D3" s="129"/>
      <c r="E3" s="131"/>
      <c r="F3" s="126"/>
      <c r="G3" s="132"/>
      <c r="H3" s="133"/>
      <c r="I3" s="132"/>
      <c r="J3" s="133"/>
      <c r="K3" s="132"/>
      <c r="L3" s="141"/>
      <c r="M3" s="141"/>
      <c r="N3" s="140"/>
      <c r="O3" s="136">
        <f>IF(ISERROR(MATCH(carorder11,waybilldata!$A:$A,0)),"",VLOOKUP(carorder11,waybilldata!$A:$P,2))</f>
      </c>
      <c r="P3" s="135"/>
      <c r="Q3" s="139"/>
      <c r="R3" s="129"/>
      <c r="S3" s="131"/>
      <c r="T3" s="126"/>
      <c r="U3" s="132"/>
      <c r="V3" s="133"/>
      <c r="W3" s="132"/>
      <c r="X3" s="133"/>
      <c r="Y3" s="132"/>
      <c r="Z3" s="141"/>
      <c r="AA3" s="141"/>
      <c r="AB3" s="140"/>
      <c r="AC3" s="136">
        <f>IF(ISERROR(MATCH(carorder12,waybilldata!$A:$A,0)),"",VLOOKUP(carorder12,waybilldata!$A:$P,2))</f>
      </c>
      <c r="AD3" s="135"/>
      <c r="AE3" s="139"/>
      <c r="AF3" s="129"/>
      <c r="AG3" s="131"/>
      <c r="AH3" s="126"/>
      <c r="AI3" s="132"/>
      <c r="AJ3" s="133"/>
      <c r="AK3" s="132"/>
      <c r="AL3" s="133"/>
      <c r="AM3" s="132"/>
      <c r="AN3" s="141"/>
      <c r="AO3" s="141"/>
      <c r="AP3" s="106"/>
    </row>
    <row r="4" spans="1:43" ht="24.75" customHeight="1">
      <c r="A4" s="137"/>
      <c r="B4" s="91" t="s">
        <v>0</v>
      </c>
      <c r="C4" s="92" t="s">
        <v>15</v>
      </c>
      <c r="D4" s="92"/>
      <c r="E4" s="93"/>
      <c r="F4" s="127"/>
      <c r="G4" s="94"/>
      <c r="H4" s="95"/>
      <c r="I4" s="94"/>
      <c r="J4" s="95"/>
      <c r="K4" s="94"/>
      <c r="L4" s="95"/>
      <c r="M4" s="94"/>
      <c r="N4" s="95"/>
      <c r="O4" s="137"/>
      <c r="P4" s="91" t="s">
        <v>0</v>
      </c>
      <c r="Q4" s="92" t="s">
        <v>15</v>
      </c>
      <c r="R4" s="92"/>
      <c r="S4" s="93"/>
      <c r="T4" s="127"/>
      <c r="U4" s="94"/>
      <c r="V4" s="95"/>
      <c r="W4" s="94"/>
      <c r="X4" s="95"/>
      <c r="Y4" s="94"/>
      <c r="Z4" s="95"/>
      <c r="AA4" s="94"/>
      <c r="AB4" s="95"/>
      <c r="AC4" s="137"/>
      <c r="AD4" s="91" t="s">
        <v>0</v>
      </c>
      <c r="AE4" s="92" t="s">
        <v>15</v>
      </c>
      <c r="AF4" s="92"/>
      <c r="AG4" s="93"/>
      <c r="AH4" s="127"/>
      <c r="AI4" s="94"/>
      <c r="AJ4" s="95"/>
      <c r="AK4" s="94"/>
      <c r="AL4" s="95"/>
      <c r="AM4" s="94"/>
      <c r="AN4" s="95"/>
      <c r="AO4" s="94"/>
      <c r="AP4" s="107"/>
      <c r="AQ4" t="s">
        <v>9</v>
      </c>
    </row>
    <row r="5" spans="1:42" ht="24.75" customHeight="1">
      <c r="A5" s="87"/>
      <c r="B5" s="134">
        <f>IF(ISERROR(MATCH(carorder7,waybilldata!$A:$A,0)),"",VLOOKUP(carorder7,waybilldata!$A:$P,7))</f>
      </c>
      <c r="C5" s="138">
        <f>IF(ISERROR(MATCH(carorder7,waybilldata!$A:$A,0)),"",VLOOKUP(carorder7,waybilldata!$A:$P,8))</f>
      </c>
      <c r="D5" s="128" t="s">
        <v>14</v>
      </c>
      <c r="E5" s="130"/>
      <c r="F5" s="125"/>
      <c r="G5" s="88"/>
      <c r="H5" s="89"/>
      <c r="I5" s="88"/>
      <c r="J5" s="89"/>
      <c r="K5" s="88"/>
      <c r="L5" s="89"/>
      <c r="M5" s="88"/>
      <c r="N5" s="89"/>
      <c r="O5" s="87"/>
      <c r="P5" s="134">
        <f>IF(ISERROR(MATCH(carorder8,waybilldata!$A:$A,0)),"",VLOOKUP(carorder8,waybilldata!$A:$P,7))</f>
      </c>
      <c r="Q5" s="138">
        <f>IF(ISERROR(MATCH(carorder8,waybilldata!$A:$A,0)),"",VLOOKUP(carorder8,waybilldata!$A:$P,8))</f>
      </c>
      <c r="R5" s="128" t="s">
        <v>14</v>
      </c>
      <c r="S5" s="130"/>
      <c r="T5" s="125"/>
      <c r="U5" s="88"/>
      <c r="V5" s="89"/>
      <c r="W5" s="88"/>
      <c r="X5" s="89"/>
      <c r="Y5" s="88"/>
      <c r="Z5" s="89"/>
      <c r="AA5" s="88"/>
      <c r="AB5" s="89"/>
      <c r="AC5" s="87"/>
      <c r="AD5" s="134">
        <f>IF(ISERROR(MATCH(carorder9,waybilldata!$A:$A,0)),"",VLOOKUP(carorder9,waybilldata!$A:$P,7))</f>
      </c>
      <c r="AE5" s="138">
        <f>IF(ISERROR(MATCH(carorder9,waybilldata!$A:$A,0)),"",VLOOKUP(carorder9,waybilldata!$A:$P,8))</f>
      </c>
      <c r="AF5" s="128" t="s">
        <v>14</v>
      </c>
      <c r="AG5" s="130"/>
      <c r="AH5" s="125"/>
      <c r="AI5" s="88"/>
      <c r="AJ5" s="89"/>
      <c r="AK5" s="88"/>
      <c r="AL5" s="89"/>
      <c r="AM5" s="88"/>
      <c r="AN5" s="89"/>
      <c r="AO5" s="88"/>
      <c r="AP5" s="124">
        <f>IF(ISERROR(MATCH(carorder9,waybilldata!$A:$A,0)),"",VLOOKUP(carorder9,waybilldata!$A:$P,3))</f>
      </c>
    </row>
    <row r="6" spans="1:42" ht="42.75" customHeight="1">
      <c r="A6" s="90"/>
      <c r="B6" s="135"/>
      <c r="C6" s="139"/>
      <c r="D6" s="129"/>
      <c r="E6" s="131"/>
      <c r="F6" s="126"/>
      <c r="G6" s="132"/>
      <c r="H6" s="133"/>
      <c r="I6" s="132"/>
      <c r="J6" s="133"/>
      <c r="K6" s="132"/>
      <c r="L6" s="141" t="s">
        <v>10</v>
      </c>
      <c r="M6" s="141" t="s">
        <v>11</v>
      </c>
      <c r="N6" s="140">
        <f>IF(ISERROR(MATCH(carorder7,waybilldata!$A:$A,0)),"",VLOOKUP(carorder7,waybilldata!$A:$P,3))</f>
      </c>
      <c r="O6" s="90"/>
      <c r="P6" s="135"/>
      <c r="Q6" s="139"/>
      <c r="R6" s="129"/>
      <c r="S6" s="131"/>
      <c r="T6" s="126"/>
      <c r="U6" s="132"/>
      <c r="V6" s="133"/>
      <c r="W6" s="132"/>
      <c r="X6" s="133"/>
      <c r="Y6" s="132"/>
      <c r="Z6" s="141" t="s">
        <v>10</v>
      </c>
      <c r="AA6" s="141" t="s">
        <v>11</v>
      </c>
      <c r="AB6" s="140">
        <f>IF(ISERROR(MATCH(carorder8,waybilldata!$A:$A,0)),"",VLOOKUP(carorder8,waybilldata!$A:$P,3))</f>
      </c>
      <c r="AC6" s="90"/>
      <c r="AD6" s="135"/>
      <c r="AE6" s="139"/>
      <c r="AF6" s="129"/>
      <c r="AG6" s="131"/>
      <c r="AH6" s="126"/>
      <c r="AI6" s="132"/>
      <c r="AJ6" s="133"/>
      <c r="AK6" s="132"/>
      <c r="AL6" s="133"/>
      <c r="AM6" s="132"/>
      <c r="AN6" s="141" t="s">
        <v>10</v>
      </c>
      <c r="AO6" s="141" t="s">
        <v>11</v>
      </c>
      <c r="AP6" s="106"/>
    </row>
    <row r="7" spans="1:42" ht="42.75" customHeight="1">
      <c r="A7" s="136">
        <f>IF(ISERROR(MATCH(carorder7,waybilldata!$A:$A,0)),"",VLOOKUP(carorder7,waybilldata!$A:$P,2))</f>
      </c>
      <c r="B7" s="135"/>
      <c r="C7" s="139"/>
      <c r="D7" s="129"/>
      <c r="E7" s="131"/>
      <c r="F7" s="126"/>
      <c r="G7" s="132"/>
      <c r="H7" s="133"/>
      <c r="I7" s="132"/>
      <c r="J7" s="133"/>
      <c r="K7" s="132"/>
      <c r="L7" s="141"/>
      <c r="M7" s="141"/>
      <c r="N7" s="140"/>
      <c r="O7" s="136">
        <f>IF(ISERROR(MATCH(carorder8,waybilldata!$A:$A,0)),"",VLOOKUP(carorder8,waybilldata!$A:$P,2))</f>
      </c>
      <c r="P7" s="135"/>
      <c r="Q7" s="139"/>
      <c r="R7" s="129"/>
      <c r="S7" s="131"/>
      <c r="T7" s="126"/>
      <c r="U7" s="132"/>
      <c r="V7" s="133"/>
      <c r="W7" s="132"/>
      <c r="X7" s="133"/>
      <c r="Y7" s="132"/>
      <c r="Z7" s="141"/>
      <c r="AA7" s="141"/>
      <c r="AB7" s="140"/>
      <c r="AC7" s="136">
        <f>IF(ISERROR(MATCH(carorder9,waybilldata!$A:$A,0)),"",VLOOKUP(carorder9,waybilldata!$A:$P,2))</f>
      </c>
      <c r="AD7" s="135"/>
      <c r="AE7" s="139"/>
      <c r="AF7" s="129"/>
      <c r="AG7" s="131"/>
      <c r="AH7" s="126"/>
      <c r="AI7" s="132"/>
      <c r="AJ7" s="133"/>
      <c r="AK7" s="132"/>
      <c r="AL7" s="133"/>
      <c r="AM7" s="132"/>
      <c r="AN7" s="141"/>
      <c r="AO7" s="141"/>
      <c r="AP7" s="106"/>
    </row>
    <row r="8" spans="1:42" ht="24.75" customHeight="1">
      <c r="A8" s="137"/>
      <c r="B8" s="91" t="s">
        <v>0</v>
      </c>
      <c r="C8" s="92" t="s">
        <v>15</v>
      </c>
      <c r="D8" s="92"/>
      <c r="E8" s="93"/>
      <c r="F8" s="127"/>
      <c r="G8" s="94"/>
      <c r="H8" s="95"/>
      <c r="I8" s="94"/>
      <c r="J8" s="95"/>
      <c r="K8" s="94"/>
      <c r="L8" s="95"/>
      <c r="M8" s="94"/>
      <c r="N8" s="95"/>
      <c r="O8" s="137"/>
      <c r="P8" s="91" t="s">
        <v>0</v>
      </c>
      <c r="Q8" s="92" t="s">
        <v>15</v>
      </c>
      <c r="R8" s="92"/>
      <c r="S8" s="93"/>
      <c r="T8" s="127"/>
      <c r="U8" s="94"/>
      <c r="V8" s="95"/>
      <c r="W8" s="94"/>
      <c r="X8" s="95"/>
      <c r="Y8" s="94"/>
      <c r="Z8" s="95"/>
      <c r="AA8" s="94"/>
      <c r="AB8" s="95"/>
      <c r="AC8" s="137"/>
      <c r="AD8" s="91" t="s">
        <v>0</v>
      </c>
      <c r="AE8" s="92" t="s">
        <v>15</v>
      </c>
      <c r="AF8" s="92"/>
      <c r="AG8" s="93"/>
      <c r="AH8" s="127"/>
      <c r="AI8" s="94"/>
      <c r="AJ8" s="95"/>
      <c r="AK8" s="94"/>
      <c r="AL8" s="95"/>
      <c r="AM8" s="94"/>
      <c r="AN8" s="95"/>
      <c r="AO8" s="94"/>
      <c r="AP8" s="107"/>
    </row>
    <row r="9" spans="1:42" ht="24.75" customHeight="1">
      <c r="A9" s="87"/>
      <c r="B9" s="134">
        <f>IF(ISERROR(MATCH(carorder4,waybilldata!$A:$A,0)),"",VLOOKUP(carorder4,waybilldata!$A:$P,7))</f>
      </c>
      <c r="C9" s="138">
        <f>IF(ISERROR(MATCH(carorder4,waybilldata!$A:$A,0)),"",VLOOKUP(carorder4,waybilldata!$A:$P,8))</f>
      </c>
      <c r="D9" s="128" t="s">
        <v>14</v>
      </c>
      <c r="E9" s="130"/>
      <c r="F9" s="125"/>
      <c r="G9" s="88"/>
      <c r="H9" s="89"/>
      <c r="I9" s="88"/>
      <c r="J9" s="89"/>
      <c r="K9" s="88"/>
      <c r="L9" s="89"/>
      <c r="M9" s="88"/>
      <c r="N9" s="89"/>
      <c r="O9" s="87"/>
      <c r="P9" s="134">
        <f>IF(ISERROR(MATCH(carorder5,waybilldata!$A:$A,0)),"",VLOOKUP(carorder5,waybilldata!$A:$P,7))</f>
      </c>
      <c r="Q9" s="138">
        <f>IF(ISERROR(MATCH(carorder5,waybilldata!$A:$A,0)),"",VLOOKUP(carorder5,waybilldata!$A:$P,8))</f>
      </c>
      <c r="R9" s="128" t="s">
        <v>14</v>
      </c>
      <c r="S9" s="130"/>
      <c r="T9" s="125"/>
      <c r="U9" s="88"/>
      <c r="V9" s="89"/>
      <c r="W9" s="88"/>
      <c r="X9" s="89"/>
      <c r="Y9" s="88"/>
      <c r="Z9" s="89"/>
      <c r="AA9" s="88"/>
      <c r="AB9" s="89"/>
      <c r="AC9" s="87"/>
      <c r="AD9" s="134">
        <f>IF(ISERROR(MATCH(carorder6,waybilldata!$A:$A,0)),"",VLOOKUP(carorder6,waybilldata!$A:$P,7))</f>
      </c>
      <c r="AE9" s="138">
        <f>IF(ISERROR(MATCH(carorder6,waybilldata!$A:$A,0)),"",VLOOKUP(carorder6,waybilldata!$A:$P,8))</f>
      </c>
      <c r="AF9" s="128" t="s">
        <v>14</v>
      </c>
      <c r="AG9" s="130"/>
      <c r="AH9" s="125"/>
      <c r="AI9" s="88"/>
      <c r="AJ9" s="89"/>
      <c r="AK9" s="88"/>
      <c r="AL9" s="89"/>
      <c r="AM9" s="88"/>
      <c r="AN9" s="89"/>
      <c r="AO9" s="88"/>
      <c r="AP9" s="124">
        <f>IF(ISERROR(MATCH(carorder6,waybilldata!$A:$A,0)),"",VLOOKUP(carorder6,waybilldata!$A:$P,3))</f>
      </c>
    </row>
    <row r="10" spans="1:42" ht="42.75" customHeight="1">
      <c r="A10" s="90"/>
      <c r="B10" s="135"/>
      <c r="C10" s="139"/>
      <c r="D10" s="129"/>
      <c r="E10" s="131"/>
      <c r="F10" s="126"/>
      <c r="G10" s="132"/>
      <c r="H10" s="133"/>
      <c r="I10" s="132"/>
      <c r="J10" s="133"/>
      <c r="K10" s="132"/>
      <c r="L10" s="141" t="s">
        <v>10</v>
      </c>
      <c r="M10" s="141" t="s">
        <v>11</v>
      </c>
      <c r="N10" s="140">
        <f>IF(ISERROR(MATCH(carorder4,waybilldata!$A:$A,0)),"",VLOOKUP(carorder4,waybilldata!$A:$P,3))</f>
      </c>
      <c r="O10" s="90"/>
      <c r="P10" s="135"/>
      <c r="Q10" s="139"/>
      <c r="R10" s="129"/>
      <c r="S10" s="131"/>
      <c r="T10" s="126"/>
      <c r="U10" s="132"/>
      <c r="V10" s="133"/>
      <c r="W10" s="132"/>
      <c r="X10" s="133"/>
      <c r="Y10" s="132"/>
      <c r="Z10" s="141" t="s">
        <v>10</v>
      </c>
      <c r="AA10" s="141" t="s">
        <v>11</v>
      </c>
      <c r="AB10" s="140">
        <f>IF(ISERROR(MATCH(carorder5,waybilldata!$A:$A,0)),"",VLOOKUP(carorder5,waybilldata!$A:$P,3))</f>
      </c>
      <c r="AC10" s="90"/>
      <c r="AD10" s="135"/>
      <c r="AE10" s="139"/>
      <c r="AF10" s="129"/>
      <c r="AG10" s="131"/>
      <c r="AH10" s="126"/>
      <c r="AI10" s="132"/>
      <c r="AJ10" s="133"/>
      <c r="AK10" s="132"/>
      <c r="AL10" s="133"/>
      <c r="AM10" s="132"/>
      <c r="AN10" s="141" t="s">
        <v>10</v>
      </c>
      <c r="AO10" s="141" t="s">
        <v>11</v>
      </c>
      <c r="AP10" s="106"/>
    </row>
    <row r="11" spans="1:42" ht="42.75" customHeight="1">
      <c r="A11" s="136">
        <f>IF(ISERROR(MATCH(carorder4,waybilldata!$A:$A,0)),"",VLOOKUP(carorder4,waybilldata!$A:$P,2))</f>
      </c>
      <c r="B11" s="135"/>
      <c r="C11" s="139"/>
      <c r="D11" s="129"/>
      <c r="E11" s="131"/>
      <c r="F11" s="126"/>
      <c r="G11" s="132"/>
      <c r="H11" s="133"/>
      <c r="I11" s="132"/>
      <c r="J11" s="133"/>
      <c r="K11" s="132"/>
      <c r="L11" s="141"/>
      <c r="M11" s="141"/>
      <c r="N11" s="140"/>
      <c r="O11" s="136">
        <f>IF(ISERROR(MATCH(carorder5,waybilldata!$A:$A,0)),"",VLOOKUP(carorder5,waybilldata!$A:$P,2))</f>
      </c>
      <c r="P11" s="135"/>
      <c r="Q11" s="139"/>
      <c r="R11" s="129"/>
      <c r="S11" s="131"/>
      <c r="T11" s="126"/>
      <c r="U11" s="132"/>
      <c r="V11" s="133"/>
      <c r="W11" s="132"/>
      <c r="X11" s="133"/>
      <c r="Y11" s="132"/>
      <c r="Z11" s="141"/>
      <c r="AA11" s="141"/>
      <c r="AB11" s="140"/>
      <c r="AC11" s="136">
        <f>IF(ISERROR(MATCH(carorder6,waybilldata!$A:$A,0)),"",VLOOKUP(carorder6,waybilldata!$A:$P,2))</f>
      </c>
      <c r="AD11" s="135"/>
      <c r="AE11" s="139"/>
      <c r="AF11" s="129"/>
      <c r="AG11" s="131"/>
      <c r="AH11" s="126"/>
      <c r="AI11" s="132"/>
      <c r="AJ11" s="133"/>
      <c r="AK11" s="132"/>
      <c r="AL11" s="133"/>
      <c r="AM11" s="132"/>
      <c r="AN11" s="141"/>
      <c r="AO11" s="141"/>
      <c r="AP11" s="106"/>
    </row>
    <row r="12" spans="1:42" ht="24.75" customHeight="1">
      <c r="A12" s="137"/>
      <c r="B12" s="91" t="s">
        <v>0</v>
      </c>
      <c r="C12" s="92" t="s">
        <v>15</v>
      </c>
      <c r="D12" s="92"/>
      <c r="E12" s="93"/>
      <c r="F12" s="127"/>
      <c r="G12" s="94"/>
      <c r="H12" s="95"/>
      <c r="I12" s="94"/>
      <c r="J12" s="95"/>
      <c r="K12" s="94"/>
      <c r="L12" s="95"/>
      <c r="M12" s="94"/>
      <c r="N12" s="95"/>
      <c r="O12" s="137"/>
      <c r="P12" s="91" t="s">
        <v>0</v>
      </c>
      <c r="Q12" s="92" t="s">
        <v>15</v>
      </c>
      <c r="R12" s="92"/>
      <c r="S12" s="93"/>
      <c r="T12" s="127"/>
      <c r="U12" s="94"/>
      <c r="V12" s="95"/>
      <c r="W12" s="94"/>
      <c r="X12" s="95"/>
      <c r="Y12" s="94"/>
      <c r="Z12" s="95"/>
      <c r="AA12" s="94"/>
      <c r="AB12" s="95"/>
      <c r="AC12" s="137"/>
      <c r="AD12" s="91" t="s">
        <v>0</v>
      </c>
      <c r="AE12" s="92" t="s">
        <v>15</v>
      </c>
      <c r="AF12" s="92"/>
      <c r="AG12" s="93"/>
      <c r="AH12" s="127"/>
      <c r="AI12" s="94"/>
      <c r="AJ12" s="95"/>
      <c r="AK12" s="94"/>
      <c r="AL12" s="95"/>
      <c r="AM12" s="94"/>
      <c r="AN12" s="95"/>
      <c r="AO12" s="94"/>
      <c r="AP12" s="107"/>
    </row>
    <row r="13" spans="1:42" ht="24.75" customHeight="1">
      <c r="A13" s="87"/>
      <c r="B13" s="134" t="str">
        <f>IF(ISERROR(MATCH(carorder1,waybilldata!$A:$A,0)),"",VLOOKUP(carorder1,waybilldata!$A:$P,7))</f>
        <v> </v>
      </c>
      <c r="C13" s="138" t="str">
        <f>IF(ISERROR(MATCH(carorder1,waybilldata!$A:$A,0)),"",VLOOKUP(carorder1,waybilldata!$A:$P,8))</f>
        <v> </v>
      </c>
      <c r="D13" s="128" t="s">
        <v>14</v>
      </c>
      <c r="E13" s="130"/>
      <c r="F13" s="125"/>
      <c r="G13" s="88"/>
      <c r="H13" s="89"/>
      <c r="I13" s="88"/>
      <c r="J13" s="89"/>
      <c r="K13" s="88"/>
      <c r="L13" s="89"/>
      <c r="M13" s="88"/>
      <c r="N13" s="89"/>
      <c r="O13" s="87"/>
      <c r="P13" s="134" t="str">
        <f>IF(ISERROR(MATCH(carorder2,waybilldata!$A:$A,0)),"",VLOOKUP(carorder2,waybilldata!$A:$P,7))</f>
        <v>Diamond Valley</v>
      </c>
      <c r="Q13" s="138" t="str">
        <f>IF(ISERROR(MATCH(carorder2,waybilldata!$A:$A,0)),"",VLOOKUP(carorder2,waybilldata!$A:$P,8))</f>
        <v>Bakery</v>
      </c>
      <c r="R13" s="128" t="s">
        <v>14</v>
      </c>
      <c r="S13" s="130"/>
      <c r="T13" s="125"/>
      <c r="U13" s="88"/>
      <c r="V13" s="89"/>
      <c r="W13" s="88"/>
      <c r="X13" s="89"/>
      <c r="Y13" s="88"/>
      <c r="Z13" s="89"/>
      <c r="AA13" s="88"/>
      <c r="AB13" s="89"/>
      <c r="AC13" s="87"/>
      <c r="AD13" s="134">
        <f>IF(ISERROR(MATCH(carorder3,waybilldata!$A:$A,0)),"",VLOOKUP(carorder3,waybilldata!$A:$P,7))</f>
      </c>
      <c r="AE13" s="138">
        <f>IF(ISERROR(MATCH(carorder3,waybilldata!$A:$A,0)),"",VLOOKUP(carorder3,waybilldata!$A:$P,8))</f>
      </c>
      <c r="AF13" s="128" t="s">
        <v>14</v>
      </c>
      <c r="AG13" s="130"/>
      <c r="AH13" s="125"/>
      <c r="AI13" s="88"/>
      <c r="AJ13" s="89"/>
      <c r="AK13" s="88"/>
      <c r="AL13" s="89"/>
      <c r="AM13" s="88"/>
      <c r="AN13" s="89"/>
      <c r="AO13" s="88"/>
      <c r="AP13" s="124">
        <f>IF(ISERROR(MATCH(carorder3,waybilldata!$A:$A,0)),"",VLOOKUP(carorder3,waybilldata!$A:$P,3))</f>
      </c>
    </row>
    <row r="14" spans="1:42" ht="42.75" customHeight="1">
      <c r="A14" s="90"/>
      <c r="B14" s="135"/>
      <c r="C14" s="139"/>
      <c r="D14" s="129"/>
      <c r="E14" s="131"/>
      <c r="F14" s="126"/>
      <c r="G14" s="132"/>
      <c r="H14" s="133"/>
      <c r="I14" s="132"/>
      <c r="J14" s="133"/>
      <c r="K14" s="132"/>
      <c r="L14" s="141" t="s">
        <v>10</v>
      </c>
      <c r="M14" s="141" t="s">
        <v>11</v>
      </c>
      <c r="N14" s="140" t="str">
        <f>IF(ISERROR(MATCH(carorder1,waybilldata!$A:$A,0)),"",VLOOKUP(carorder1,waybilldata!$A:$P,3))</f>
        <v>Diamond Valley</v>
      </c>
      <c r="O14" s="90"/>
      <c r="P14" s="135"/>
      <c r="Q14" s="139"/>
      <c r="R14" s="129"/>
      <c r="S14" s="131"/>
      <c r="T14" s="126"/>
      <c r="U14" s="132"/>
      <c r="V14" s="133"/>
      <c r="W14" s="132"/>
      <c r="X14" s="133"/>
      <c r="Y14" s="132"/>
      <c r="Z14" s="141" t="s">
        <v>10</v>
      </c>
      <c r="AA14" s="141" t="s">
        <v>11</v>
      </c>
      <c r="AB14" s="140" t="str">
        <f>IF(ISERROR(MATCH(carorder2,waybilldata!$A:$A,0)),"",VLOOKUP(carorder2,waybilldata!$A:$P,3))</f>
        <v>Diamond Valley</v>
      </c>
      <c r="AC14" s="90"/>
      <c r="AD14" s="135"/>
      <c r="AE14" s="139"/>
      <c r="AF14" s="129"/>
      <c r="AG14" s="131"/>
      <c r="AH14" s="126"/>
      <c r="AI14" s="132"/>
      <c r="AJ14" s="133"/>
      <c r="AK14" s="132"/>
      <c r="AL14" s="133"/>
      <c r="AM14" s="132"/>
      <c r="AN14" s="141" t="s">
        <v>10</v>
      </c>
      <c r="AO14" s="141" t="s">
        <v>11</v>
      </c>
      <c r="AP14" s="106"/>
    </row>
    <row r="15" spans="1:42" ht="42.75" customHeight="1">
      <c r="A15" s="136" t="str">
        <f>IF(ISERROR(MATCH(carorder1,waybilldata!$A:$A,0)),"",VLOOKUP(carorder1,waybilldata!$A:$P,2))</f>
        <v>XM</v>
      </c>
      <c r="B15" s="135"/>
      <c r="C15" s="139"/>
      <c r="D15" s="129"/>
      <c r="E15" s="131"/>
      <c r="F15" s="126"/>
      <c r="G15" s="132"/>
      <c r="H15" s="133"/>
      <c r="I15" s="132"/>
      <c r="J15" s="133"/>
      <c r="K15" s="132"/>
      <c r="L15" s="141"/>
      <c r="M15" s="141"/>
      <c r="N15" s="140"/>
      <c r="O15" s="136" t="str">
        <f>IF(ISERROR(MATCH(carorder2,waybilldata!$A:$A,0)),"",VLOOKUP(carorder2,waybilldata!$A:$P,2))</f>
        <v>XM</v>
      </c>
      <c r="P15" s="135"/>
      <c r="Q15" s="139"/>
      <c r="R15" s="129"/>
      <c r="S15" s="131"/>
      <c r="T15" s="126"/>
      <c r="U15" s="132"/>
      <c r="V15" s="133"/>
      <c r="W15" s="132"/>
      <c r="X15" s="133"/>
      <c r="Y15" s="132"/>
      <c r="Z15" s="141"/>
      <c r="AA15" s="141"/>
      <c r="AB15" s="140"/>
      <c r="AC15" s="136">
        <f>IF(ISERROR(MATCH(carorder3,waybilldata!$A:$A,0)),"",VLOOKUP(carorder3,waybilldata!$A:$P,2))</f>
      </c>
      <c r="AD15" s="135"/>
      <c r="AE15" s="139"/>
      <c r="AF15" s="129"/>
      <c r="AG15" s="131"/>
      <c r="AH15" s="126"/>
      <c r="AI15" s="132"/>
      <c r="AJ15" s="133"/>
      <c r="AK15" s="132"/>
      <c r="AL15" s="133"/>
      <c r="AM15" s="132"/>
      <c r="AN15" s="141"/>
      <c r="AO15" s="141"/>
      <c r="AP15" s="106"/>
    </row>
    <row r="16" spans="1:42" ht="24.75" customHeight="1">
      <c r="A16" s="137"/>
      <c r="B16" s="91" t="s">
        <v>0</v>
      </c>
      <c r="C16" s="92" t="s">
        <v>15</v>
      </c>
      <c r="D16" s="92"/>
      <c r="E16" s="93"/>
      <c r="F16" s="127"/>
      <c r="G16" s="94"/>
      <c r="H16" s="95"/>
      <c r="I16" s="94"/>
      <c r="J16" s="95"/>
      <c r="K16" s="94"/>
      <c r="L16" s="95"/>
      <c r="M16" s="94"/>
      <c r="N16" s="95"/>
      <c r="O16" s="137"/>
      <c r="P16" s="91" t="s">
        <v>0</v>
      </c>
      <c r="Q16" s="92" t="s">
        <v>15</v>
      </c>
      <c r="R16" s="92"/>
      <c r="S16" s="93"/>
      <c r="T16" s="127"/>
      <c r="U16" s="94"/>
      <c r="V16" s="95"/>
      <c r="W16" s="94"/>
      <c r="X16" s="95"/>
      <c r="Y16" s="94"/>
      <c r="Z16" s="95"/>
      <c r="AA16" s="94"/>
      <c r="AB16" s="95"/>
      <c r="AC16" s="137"/>
      <c r="AD16" s="91" t="s">
        <v>0</v>
      </c>
      <c r="AE16" s="92" t="s">
        <v>15</v>
      </c>
      <c r="AF16" s="92"/>
      <c r="AG16" s="93"/>
      <c r="AH16" s="127"/>
      <c r="AI16" s="94"/>
      <c r="AJ16" s="95"/>
      <c r="AK16" s="94"/>
      <c r="AL16" s="95"/>
      <c r="AM16" s="94"/>
      <c r="AN16" s="95"/>
      <c r="AO16" s="94"/>
      <c r="AP16" s="107"/>
    </row>
  </sheetData>
  <mergeCells count="168">
    <mergeCell ref="AM14:AM15"/>
    <mergeCell ref="AN14:AN15"/>
    <mergeCell ref="AO14:AO15"/>
    <mergeCell ref="AJ14:AJ15"/>
    <mergeCell ref="AK14:AK15"/>
    <mergeCell ref="AI14:AI15"/>
    <mergeCell ref="AH13:AH16"/>
    <mergeCell ref="AL14:AL15"/>
    <mergeCell ref="M14:M15"/>
    <mergeCell ref="N14:N15"/>
    <mergeCell ref="W14:W15"/>
    <mergeCell ref="X14:X15"/>
    <mergeCell ref="AD13:AD15"/>
    <mergeCell ref="AG13:AG15"/>
    <mergeCell ref="AE13:AE15"/>
    <mergeCell ref="AK10:AK11"/>
    <mergeCell ref="AL10:AL11"/>
    <mergeCell ref="AI10:AI11"/>
    <mergeCell ref="AH9:AH12"/>
    <mergeCell ref="AJ10:AJ11"/>
    <mergeCell ref="Z6:Z7"/>
    <mergeCell ref="AA6:AA7"/>
    <mergeCell ref="AB6:AB7"/>
    <mergeCell ref="AK6:AK7"/>
    <mergeCell ref="AE5:AE7"/>
    <mergeCell ref="AF5:AF7"/>
    <mergeCell ref="AI6:AI7"/>
    <mergeCell ref="AJ6:AJ7"/>
    <mergeCell ref="M6:M7"/>
    <mergeCell ref="N6:N7"/>
    <mergeCell ref="W6:W7"/>
    <mergeCell ref="X6:X7"/>
    <mergeCell ref="I6:I7"/>
    <mergeCell ref="J6:J7"/>
    <mergeCell ref="K6:K7"/>
    <mergeCell ref="L6:L7"/>
    <mergeCell ref="Y2:Y3"/>
    <mergeCell ref="Z2:Z3"/>
    <mergeCell ref="AA2:AA3"/>
    <mergeCell ref="AB2:AB3"/>
    <mergeCell ref="AN2:AN3"/>
    <mergeCell ref="AO2:AO3"/>
    <mergeCell ref="AE1:AE3"/>
    <mergeCell ref="AC3:AC4"/>
    <mergeCell ref="AK2:AK3"/>
    <mergeCell ref="AH1:AH4"/>
    <mergeCell ref="F1:F4"/>
    <mergeCell ref="T1:T4"/>
    <mergeCell ref="AM6:AM7"/>
    <mergeCell ref="AL2:AL3"/>
    <mergeCell ref="AM2:AM3"/>
    <mergeCell ref="W2:W3"/>
    <mergeCell ref="X2:X3"/>
    <mergeCell ref="O3:O4"/>
    <mergeCell ref="P1:P3"/>
    <mergeCell ref="Q1:Q3"/>
    <mergeCell ref="B5:B7"/>
    <mergeCell ref="C5:C7"/>
    <mergeCell ref="D5:D7"/>
    <mergeCell ref="B1:B3"/>
    <mergeCell ref="C1:C3"/>
    <mergeCell ref="D1:D3"/>
    <mergeCell ref="A3:A4"/>
    <mergeCell ref="R1:R3"/>
    <mergeCell ref="S1:S3"/>
    <mergeCell ref="E1:E3"/>
    <mergeCell ref="I2:I3"/>
    <mergeCell ref="J2:J3"/>
    <mergeCell ref="K2:K3"/>
    <mergeCell ref="L2:L3"/>
    <mergeCell ref="M2:M3"/>
    <mergeCell ref="N2:N3"/>
    <mergeCell ref="AN6:AN7"/>
    <mergeCell ref="AI2:AI3"/>
    <mergeCell ref="E5:E7"/>
    <mergeCell ref="P5:P7"/>
    <mergeCell ref="Q5:Q7"/>
    <mergeCell ref="R5:R7"/>
    <mergeCell ref="S5:S7"/>
    <mergeCell ref="AD5:AD7"/>
    <mergeCell ref="AG5:AG7"/>
    <mergeCell ref="AJ2:AJ3"/>
    <mergeCell ref="AO6:AO7"/>
    <mergeCell ref="A7:A8"/>
    <mergeCell ref="O7:O8"/>
    <mergeCell ref="AC7:AC8"/>
    <mergeCell ref="G6:G7"/>
    <mergeCell ref="H6:H7"/>
    <mergeCell ref="U6:U7"/>
    <mergeCell ref="V6:V7"/>
    <mergeCell ref="Y6:Y7"/>
    <mergeCell ref="AL6:AL7"/>
    <mergeCell ref="M10:M11"/>
    <mergeCell ref="N10:N11"/>
    <mergeCell ref="B9:B11"/>
    <mergeCell ref="C9:C11"/>
    <mergeCell ref="D9:D11"/>
    <mergeCell ref="E9:E11"/>
    <mergeCell ref="F9:F12"/>
    <mergeCell ref="I10:I11"/>
    <mergeCell ref="J10:J11"/>
    <mergeCell ref="K10:K11"/>
    <mergeCell ref="AA10:AA11"/>
    <mergeCell ref="AB10:AB11"/>
    <mergeCell ref="W10:W11"/>
    <mergeCell ref="P9:P11"/>
    <mergeCell ref="Q9:Q11"/>
    <mergeCell ref="R9:R11"/>
    <mergeCell ref="X10:X11"/>
    <mergeCell ref="Y10:Y11"/>
    <mergeCell ref="S9:S11"/>
    <mergeCell ref="L10:L11"/>
    <mergeCell ref="AN10:AN11"/>
    <mergeCell ref="AO10:AO11"/>
    <mergeCell ref="A11:A12"/>
    <mergeCell ref="O11:O12"/>
    <mergeCell ref="AC11:AC12"/>
    <mergeCell ref="G10:G11"/>
    <mergeCell ref="H10:H11"/>
    <mergeCell ref="U10:U11"/>
    <mergeCell ref="V10:V11"/>
    <mergeCell ref="J14:J15"/>
    <mergeCell ref="K14:K15"/>
    <mergeCell ref="L14:L15"/>
    <mergeCell ref="AM10:AM11"/>
    <mergeCell ref="AD9:AD11"/>
    <mergeCell ref="AG9:AG11"/>
    <mergeCell ref="AE9:AE11"/>
    <mergeCell ref="AF9:AF11"/>
    <mergeCell ref="Z10:Z11"/>
    <mergeCell ref="T9:T12"/>
    <mergeCell ref="P13:P15"/>
    <mergeCell ref="U14:U15"/>
    <mergeCell ref="V14:V15"/>
    <mergeCell ref="Z14:Z15"/>
    <mergeCell ref="T13:T16"/>
    <mergeCell ref="A15:A16"/>
    <mergeCell ref="O15:O16"/>
    <mergeCell ref="G14:G15"/>
    <mergeCell ref="H14:H15"/>
    <mergeCell ref="F13:F16"/>
    <mergeCell ref="B13:B15"/>
    <mergeCell ref="C13:C15"/>
    <mergeCell ref="D13:D15"/>
    <mergeCell ref="E13:E15"/>
    <mergeCell ref="I14:I15"/>
    <mergeCell ref="AC15:AC16"/>
    <mergeCell ref="AF13:AF15"/>
    <mergeCell ref="Q13:Q15"/>
    <mergeCell ref="R13:R15"/>
    <mergeCell ref="S13:S15"/>
    <mergeCell ref="AB14:AB15"/>
    <mergeCell ref="Y14:Y15"/>
    <mergeCell ref="AA14:AA15"/>
    <mergeCell ref="F5:F8"/>
    <mergeCell ref="T5:T8"/>
    <mergeCell ref="AH5:AH8"/>
    <mergeCell ref="AF1:AF3"/>
    <mergeCell ref="AG1:AG3"/>
    <mergeCell ref="G2:G3"/>
    <mergeCell ref="H2:H3"/>
    <mergeCell ref="U2:U3"/>
    <mergeCell ref="V2:V3"/>
    <mergeCell ref="AD1:AD3"/>
    <mergeCell ref="AP13:AP16"/>
    <mergeCell ref="AP1:AP4"/>
    <mergeCell ref="AP5:AP8"/>
    <mergeCell ref="AP9:AP12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A1">
      <selection activeCell="O20" sqref="O20"/>
    </sheetView>
  </sheetViews>
  <sheetFormatPr defaultColWidth="11.421875" defaultRowHeight="12.75"/>
  <cols>
    <col min="1" max="1" width="3.7109375" style="2" customWidth="1"/>
    <col min="2" max="2" width="2.7109375" style="1" customWidth="1"/>
    <col min="3" max="3" width="2.28125" style="4" customWidth="1"/>
    <col min="4" max="4" width="3.7109375" style="8" customWidth="1"/>
    <col min="5" max="5" width="1.7109375" style="9" customWidth="1"/>
    <col min="6" max="6" width="2.421875" style="1" customWidth="1"/>
    <col min="7" max="7" width="2.7109375" style="2" customWidth="1"/>
    <col min="8" max="8" width="2.7109375" style="24" customWidth="1"/>
    <col min="9" max="9" width="2.421875" style="0" customWidth="1"/>
    <col min="10" max="10" width="1.7109375" style="10" customWidth="1"/>
    <col min="11" max="11" width="3.7109375" style="10" customWidth="1"/>
    <col min="12" max="12" width="2.28125" style="0" customWidth="1"/>
    <col min="13" max="13" width="2.7109375" style="0" customWidth="1"/>
    <col min="14" max="14" width="3.7109375" style="0" customWidth="1"/>
    <col min="15" max="15" width="3.7109375" style="2" customWidth="1"/>
    <col min="16" max="16" width="2.7109375" style="1" customWidth="1"/>
    <col min="17" max="17" width="2.28125" style="4" customWidth="1"/>
    <col min="18" max="18" width="3.7109375" style="8" customWidth="1"/>
    <col min="19" max="19" width="1.7109375" style="19" customWidth="1"/>
    <col min="20" max="20" width="2.421875" style="1" customWidth="1"/>
    <col min="21" max="21" width="2.7109375" style="2" customWidth="1"/>
    <col min="22" max="22" width="2.7109375" style="24" customWidth="1"/>
    <col min="23" max="23" width="2.421875" style="0" customWidth="1"/>
    <col min="24" max="24" width="1.7109375" style="20" customWidth="1"/>
    <col min="25" max="25" width="3.7109375" style="10" customWidth="1"/>
    <col min="26" max="26" width="2.28125" style="0" customWidth="1"/>
    <col min="27" max="27" width="2.7109375" style="0" customWidth="1"/>
    <col min="28" max="28" width="3.7109375" style="0" customWidth="1"/>
    <col min="29" max="29" width="3.7109375" style="2" customWidth="1"/>
    <col min="30" max="30" width="2.7109375" style="1" customWidth="1"/>
    <col min="31" max="31" width="2.28125" style="4" customWidth="1"/>
    <col min="32" max="32" width="3.7109375" style="8" customWidth="1"/>
    <col min="33" max="33" width="1.7109375" style="19" customWidth="1"/>
    <col min="34" max="34" width="2.421875" style="1" customWidth="1"/>
    <col min="35" max="35" width="2.7109375" style="25" customWidth="1"/>
    <col min="36" max="36" width="2.7109375" style="1" customWidth="1"/>
    <col min="37" max="37" width="2.421875" style="0" customWidth="1"/>
    <col min="38" max="38" width="1.7109375" style="20" customWidth="1"/>
    <col min="39" max="39" width="3.7109375" style="10" customWidth="1"/>
    <col min="40" max="40" width="2.28125" style="0" customWidth="1"/>
    <col min="41" max="41" width="2.7109375" style="0" customWidth="1"/>
    <col min="42" max="42" width="3.7109375" style="0" customWidth="1"/>
    <col min="43" max="43" width="5.57421875" style="0" customWidth="1"/>
    <col min="44" max="44" width="2.28125" style="4" customWidth="1"/>
  </cols>
  <sheetData>
    <row r="1" spans="1:44" ht="24.75" customHeight="1">
      <c r="A1" s="21"/>
      <c r="B1" s="152" t="s">
        <v>32</v>
      </c>
      <c r="C1" s="113"/>
      <c r="D1" s="108" t="str">
        <f>IF(ISERROR(MATCH(Frachtsatz1,waybilldata!$A:$A,0)),"",VLOOKUP(Frachtsatz1,waybilldata!$A:$P,7))</f>
        <v> </v>
      </c>
      <c r="E1" s="115" t="s">
        <v>12</v>
      </c>
      <c r="F1" s="108" t="str">
        <f>IF(ISERROR(MATCH(Frachtsatz1,waybilldata!$A:$A,0)),"",VLOOKUP(Frachtsatz1,waybilldata!$A:$P,6))</f>
        <v>Flour</v>
      </c>
      <c r="G1" s="7"/>
      <c r="H1" s="22"/>
      <c r="I1" s="7"/>
      <c r="J1" s="22"/>
      <c r="K1" s="7"/>
      <c r="L1" s="22"/>
      <c r="M1" s="7"/>
      <c r="N1" s="105" t="str">
        <f>IF(ISERROR(MATCH(Frachtsatz1,waybilldata!$A:$A,0)),"",VLOOKUP(Frachtsatz1,waybilldata!$A:$P,3))</f>
        <v>Diamond Valley</v>
      </c>
      <c r="O1" s="21"/>
      <c r="P1" s="148" t="s">
        <v>34</v>
      </c>
      <c r="Q1" s="113"/>
      <c r="R1" s="108" t="str">
        <f>IF(ISERROR(MATCH(Frachtsatz2,waybilldata!$A:$A,0)),"",VLOOKUP(Frachtsatz2,waybilldata!$A:$P,7))</f>
        <v>Diamond Valley</v>
      </c>
      <c r="S1" s="115" t="s">
        <v>12</v>
      </c>
      <c r="T1" s="108" t="str">
        <f>IF(ISERROR(MATCH(Frachtsatz2,waybilldata!$A:$A,0)),"",VLOOKUP(Frachtsatz2,waybilldata!$A:$P,6))</f>
        <v>Bagels</v>
      </c>
      <c r="U1" s="7"/>
      <c r="V1" s="22"/>
      <c r="W1" s="7"/>
      <c r="X1" s="22"/>
      <c r="Y1" s="7"/>
      <c r="Z1" s="22"/>
      <c r="AA1" s="7"/>
      <c r="AB1" s="105" t="str">
        <f>IF(ISERROR(MATCH(Frachtsatz2,waybilldata!$A:$A,0)),"",VLOOKUP(Frachtsatz2,waybilldata!$A:$P,3))</f>
        <v>Diamond Valley</v>
      </c>
      <c r="AC1" s="21"/>
      <c r="AD1" s="150" t="s">
        <v>35</v>
      </c>
      <c r="AE1" s="113"/>
      <c r="AF1" s="108">
        <f>IF(ISERROR(MATCH(Frachtsatz3,waybilldata!$A:$A,0)),"",VLOOKUP(Frachtsatz3,waybilldata!$A:$P,7))</f>
      </c>
      <c r="AG1" s="115" t="s">
        <v>12</v>
      </c>
      <c r="AH1" s="108">
        <f>IF(ISERROR(MATCH(Frachtsatz3,waybilldata!$A:$A,0)),"",VLOOKUP(Frachtsatz3,waybilldata!$A:$P,6))</f>
      </c>
      <c r="AI1" s="7"/>
      <c r="AJ1" s="22"/>
      <c r="AK1" s="7"/>
      <c r="AL1" s="22"/>
      <c r="AM1" s="7"/>
      <c r="AN1" s="22"/>
      <c r="AO1" s="7"/>
      <c r="AP1" s="105">
        <f>IF(ISERROR(MATCH(Frachtsatz3,waybilldata!$A:$A,0)),"",VLOOKUP(Frachtsatz3,waybilldata!$A:$P,3))</f>
      </c>
      <c r="AR1" s="113" t="s">
        <v>12</v>
      </c>
    </row>
    <row r="2" spans="1:47" ht="42.75" customHeight="1">
      <c r="A2" s="3"/>
      <c r="B2" s="153"/>
      <c r="C2" s="114"/>
      <c r="D2" s="109"/>
      <c r="E2" s="116"/>
      <c r="F2" s="109"/>
      <c r="G2" s="110"/>
      <c r="H2" s="111"/>
      <c r="I2" s="110"/>
      <c r="J2" s="111"/>
      <c r="K2" s="110"/>
      <c r="L2" s="112" t="s">
        <v>10</v>
      </c>
      <c r="M2" s="112" t="s">
        <v>11</v>
      </c>
      <c r="N2" s="106"/>
      <c r="O2" s="3"/>
      <c r="P2" s="149"/>
      <c r="Q2" s="114"/>
      <c r="R2" s="109"/>
      <c r="S2" s="116"/>
      <c r="T2" s="109"/>
      <c r="U2" s="110"/>
      <c r="V2" s="111"/>
      <c r="W2" s="110"/>
      <c r="X2" s="111"/>
      <c r="Y2" s="110"/>
      <c r="Z2" s="112" t="s">
        <v>10</v>
      </c>
      <c r="AA2" s="112" t="s">
        <v>11</v>
      </c>
      <c r="AB2" s="106"/>
      <c r="AC2" s="3"/>
      <c r="AD2" s="151"/>
      <c r="AE2" s="114"/>
      <c r="AF2" s="109"/>
      <c r="AG2" s="116"/>
      <c r="AH2" s="109"/>
      <c r="AI2" s="110"/>
      <c r="AJ2" s="111"/>
      <c r="AK2" s="110"/>
      <c r="AL2" s="111"/>
      <c r="AM2" s="110"/>
      <c r="AN2" s="112" t="s">
        <v>10</v>
      </c>
      <c r="AO2" s="112" t="s">
        <v>11</v>
      </c>
      <c r="AP2" s="106"/>
      <c r="AR2" s="114"/>
      <c r="AS2" s="81" t="s">
        <v>18</v>
      </c>
      <c r="AT2" s="101" t="s">
        <v>19</v>
      </c>
      <c r="AU2" s="2"/>
    </row>
    <row r="3" spans="1:47" ht="42.75" customHeight="1">
      <c r="A3" s="119" t="str">
        <f>IF(ISERROR(MATCH(Frachtsatz1,waybilldata!$A:$A,0)),"",VLOOKUP(Frachtsatz1,waybilldata!$A:$P,2))</f>
        <v>XM</v>
      </c>
      <c r="B3" s="153"/>
      <c r="C3" s="114"/>
      <c r="D3" s="109"/>
      <c r="E3" s="116"/>
      <c r="F3" s="109"/>
      <c r="G3" s="110"/>
      <c r="H3" s="111"/>
      <c r="I3" s="110"/>
      <c r="J3" s="111"/>
      <c r="K3" s="110"/>
      <c r="L3" s="112"/>
      <c r="M3" s="112"/>
      <c r="N3" s="106"/>
      <c r="O3" s="119" t="str">
        <f>IF(ISERROR(MATCH(Frachtsatz2,waybilldata!$A:$A,0)),"",VLOOKUP(Frachtsatz2,waybilldata!$A:$P,2))</f>
        <v>XM</v>
      </c>
      <c r="P3" s="149"/>
      <c r="Q3" s="114"/>
      <c r="R3" s="109"/>
      <c r="S3" s="116"/>
      <c r="T3" s="109"/>
      <c r="U3" s="110"/>
      <c r="V3" s="111"/>
      <c r="W3" s="110"/>
      <c r="X3" s="111"/>
      <c r="Y3" s="110"/>
      <c r="Z3" s="112"/>
      <c r="AA3" s="112"/>
      <c r="AB3" s="106"/>
      <c r="AC3" s="119">
        <f>IF(ISERROR(MATCH(Frachtsatz3,waybilldata!$A:$A,0)),"",VLOOKUP(Frachtsatz3,waybilldata!$A:$P,2))</f>
      </c>
      <c r="AD3" s="151"/>
      <c r="AE3" s="114"/>
      <c r="AF3" s="109"/>
      <c r="AG3" s="116"/>
      <c r="AH3" s="109"/>
      <c r="AI3" s="110"/>
      <c r="AJ3" s="111"/>
      <c r="AK3" s="110"/>
      <c r="AL3" s="111"/>
      <c r="AM3" s="110"/>
      <c r="AN3" s="112"/>
      <c r="AO3" s="112"/>
      <c r="AP3" s="106"/>
      <c r="AR3" s="114"/>
      <c r="AS3" s="82" t="s">
        <v>20</v>
      </c>
      <c r="AT3" s="102" t="s">
        <v>21</v>
      </c>
      <c r="AU3" s="2"/>
    </row>
    <row r="4" spans="1:47" ht="24.75" customHeight="1">
      <c r="A4" s="120"/>
      <c r="B4" s="11" t="s">
        <v>0</v>
      </c>
      <c r="C4" s="5"/>
      <c r="D4" s="12" t="s">
        <v>2</v>
      </c>
      <c r="E4" s="13"/>
      <c r="F4" s="14" t="s">
        <v>1</v>
      </c>
      <c r="G4" s="5"/>
      <c r="H4" s="23"/>
      <c r="I4" s="5"/>
      <c r="J4" s="23"/>
      <c r="K4" s="5"/>
      <c r="L4" s="23"/>
      <c r="M4" s="5"/>
      <c r="N4" s="107"/>
      <c r="O4" s="120"/>
      <c r="P4" s="11" t="s">
        <v>0</v>
      </c>
      <c r="Q4" s="5"/>
      <c r="R4" s="12" t="s">
        <v>2</v>
      </c>
      <c r="S4" s="13"/>
      <c r="T4" s="14" t="s">
        <v>1</v>
      </c>
      <c r="U4" s="5"/>
      <c r="V4" s="23"/>
      <c r="W4" s="5"/>
      <c r="X4" s="23"/>
      <c r="Y4" s="5"/>
      <c r="Z4" s="23"/>
      <c r="AA4" s="5"/>
      <c r="AB4" s="107"/>
      <c r="AC4" s="120"/>
      <c r="AD4" s="11" t="s">
        <v>0</v>
      </c>
      <c r="AE4" s="5"/>
      <c r="AF4" s="12" t="s">
        <v>2</v>
      </c>
      <c r="AG4" s="13"/>
      <c r="AH4" s="14" t="s">
        <v>1</v>
      </c>
      <c r="AI4" s="5"/>
      <c r="AJ4" s="23"/>
      <c r="AK4" s="5"/>
      <c r="AL4" s="23"/>
      <c r="AM4" s="5"/>
      <c r="AN4" s="23"/>
      <c r="AO4" s="4"/>
      <c r="AP4" s="107"/>
      <c r="AR4" s="5"/>
      <c r="AS4" s="83" t="s">
        <v>22</v>
      </c>
      <c r="AT4" s="102" t="s">
        <v>23</v>
      </c>
      <c r="AU4" s="2"/>
    </row>
    <row r="5" spans="1:47" ht="24.75" customHeight="1">
      <c r="A5" s="21"/>
      <c r="B5" s="152" t="s">
        <v>32</v>
      </c>
      <c r="C5" s="113"/>
      <c r="D5" s="108">
        <f>IF(ISERROR(MATCH(Frachtsatz4,waybilldata!$A:$A,0)),"",VLOOKUP(Frachtsatz4,waybilldata!$A:$P,7))</f>
      </c>
      <c r="E5" s="115" t="s">
        <v>12</v>
      </c>
      <c r="F5" s="108">
        <f>IF(ISERROR(MATCH(Frachtsatz4,waybilldata!$A:$A,0)),"",VLOOKUP(Frachtsatz4,waybilldata!$A:$P,6))</f>
      </c>
      <c r="G5" s="7"/>
      <c r="H5" s="22"/>
      <c r="I5" s="7"/>
      <c r="J5" s="22"/>
      <c r="K5" s="7"/>
      <c r="L5" s="22"/>
      <c r="M5" s="7"/>
      <c r="N5" s="105">
        <f>IF(ISERROR(MATCH(Frachtsatz4,waybilldata!$A:$A,0)),"",VLOOKUP(Frachtsatz4,waybilldata!$A:$P,3))</f>
      </c>
      <c r="O5" s="21"/>
      <c r="P5" s="148" t="s">
        <v>34</v>
      </c>
      <c r="Q5" s="113"/>
      <c r="R5" s="108">
        <f>IF(ISERROR(MATCH(Frachtsatz5,waybilldata!$A:$A,0)),"",VLOOKUP(Frachtsatz5,waybilldata!$A:$P,7))</f>
      </c>
      <c r="S5" s="115" t="s">
        <v>12</v>
      </c>
      <c r="T5" s="108">
        <f>IF(ISERROR(MATCH(Frachtsatz5,waybilldata!$A:$A,0)),"",VLOOKUP(Frachtsatz5,waybilldata!$A:$P,6))</f>
      </c>
      <c r="U5" s="7"/>
      <c r="V5" s="22"/>
      <c r="W5" s="7"/>
      <c r="X5" s="22"/>
      <c r="Y5" s="7"/>
      <c r="Z5" s="22"/>
      <c r="AA5" s="7"/>
      <c r="AB5" s="105">
        <f>IF(ISERROR(MATCH(Frachtsatz5,waybilldata!$A:$A,0)),"",VLOOKUP(Frachtsatz5,waybilldata!$A:$P,3))</f>
      </c>
      <c r="AC5" s="21"/>
      <c r="AD5" s="150" t="s">
        <v>35</v>
      </c>
      <c r="AE5" s="113"/>
      <c r="AF5" s="108">
        <f>IF(ISERROR(MATCH(Frachtsatz6,waybilldata!$A:$A,0)),"",VLOOKUP(Frachtsatz6,waybilldata!$A:$P,7))</f>
      </c>
      <c r="AG5" s="115" t="s">
        <v>12</v>
      </c>
      <c r="AH5" s="108">
        <f>IF(ISERROR(MATCH(Frachtsatz6,waybilldata!$A:$A,0)),"",VLOOKUP(Frachtsatz6,waybilldata!$A:$P,6))</f>
      </c>
      <c r="AI5" s="7"/>
      <c r="AJ5" s="22"/>
      <c r="AK5" s="7"/>
      <c r="AL5" s="22"/>
      <c r="AM5" s="7"/>
      <c r="AN5" s="22"/>
      <c r="AO5" s="7"/>
      <c r="AP5" s="105">
        <f>IF(ISERROR(MATCH(Frachtsatz6,waybilldata!$A:$A,0)),"",VLOOKUP(Frachtsatz6,waybilldata!$A:$P,3))</f>
      </c>
      <c r="AR5" s="113" t="s">
        <v>12</v>
      </c>
      <c r="AS5" s="84" t="s">
        <v>24</v>
      </c>
      <c r="AT5" s="102" t="s">
        <v>25</v>
      </c>
      <c r="AU5" s="2"/>
    </row>
    <row r="6" spans="1:47" ht="42.75" customHeight="1">
      <c r="A6" s="3"/>
      <c r="B6" s="153"/>
      <c r="C6" s="114"/>
      <c r="D6" s="109"/>
      <c r="E6" s="116"/>
      <c r="F6" s="109"/>
      <c r="G6" s="110"/>
      <c r="H6" s="111"/>
      <c r="I6" s="110"/>
      <c r="J6" s="111"/>
      <c r="K6" s="110"/>
      <c r="L6" s="112" t="s">
        <v>10</v>
      </c>
      <c r="M6" s="112" t="s">
        <v>11</v>
      </c>
      <c r="N6" s="106"/>
      <c r="O6" s="3"/>
      <c r="P6" s="149"/>
      <c r="Q6" s="114"/>
      <c r="R6" s="109"/>
      <c r="S6" s="116"/>
      <c r="T6" s="109"/>
      <c r="U6" s="110"/>
      <c r="V6" s="111"/>
      <c r="W6" s="110"/>
      <c r="X6" s="111"/>
      <c r="Y6" s="110"/>
      <c r="Z6" s="112" t="s">
        <v>10</v>
      </c>
      <c r="AA6" s="112" t="s">
        <v>11</v>
      </c>
      <c r="AB6" s="106"/>
      <c r="AC6" s="3"/>
      <c r="AD6" s="151"/>
      <c r="AE6" s="114"/>
      <c r="AF6" s="109"/>
      <c r="AG6" s="116"/>
      <c r="AH6" s="109"/>
      <c r="AI6" s="110"/>
      <c r="AJ6" s="111"/>
      <c r="AK6" s="110"/>
      <c r="AL6" s="111"/>
      <c r="AM6" s="110"/>
      <c r="AN6" s="112" t="s">
        <v>10</v>
      </c>
      <c r="AO6" s="112" t="s">
        <v>11</v>
      </c>
      <c r="AP6" s="106"/>
      <c r="AR6" s="114"/>
      <c r="AS6" s="85" t="s">
        <v>26</v>
      </c>
      <c r="AT6" s="102" t="s">
        <v>27</v>
      </c>
      <c r="AU6" s="2"/>
    </row>
    <row r="7" spans="1:47" ht="42.75" customHeight="1">
      <c r="A7" s="119">
        <f>IF(ISERROR(MATCH(Frachtsatz4,waybilldata!$A:$A,0)),"",VLOOKUP(Frachtsatz4,waybilldata!$A:$P,2))</f>
      </c>
      <c r="B7" s="153"/>
      <c r="C7" s="114"/>
      <c r="D7" s="109"/>
      <c r="E7" s="116"/>
      <c r="F7" s="109"/>
      <c r="G7" s="110"/>
      <c r="H7" s="111"/>
      <c r="I7" s="110"/>
      <c r="J7" s="111"/>
      <c r="K7" s="110"/>
      <c r="L7" s="112"/>
      <c r="M7" s="112"/>
      <c r="N7" s="106"/>
      <c r="O7" s="119">
        <f>IF(ISERROR(MATCH(Frachtsatz5,waybilldata!$A:$A,0)),"",VLOOKUP(Frachtsatz5,waybilldata!$A:$P,2))</f>
      </c>
      <c r="P7" s="149"/>
      <c r="Q7" s="114"/>
      <c r="R7" s="109"/>
      <c r="S7" s="116"/>
      <c r="T7" s="109"/>
      <c r="U7" s="110"/>
      <c r="V7" s="111"/>
      <c r="W7" s="110"/>
      <c r="X7" s="111"/>
      <c r="Y7" s="110"/>
      <c r="Z7" s="112"/>
      <c r="AA7" s="112"/>
      <c r="AB7" s="106"/>
      <c r="AC7" s="119">
        <f>IF(ISERROR(MATCH(Frachtsatz6,waybilldata!$A:$A,0)),"",VLOOKUP(Frachtsatz6,waybilldata!$A:$P,2))</f>
      </c>
      <c r="AD7" s="151"/>
      <c r="AE7" s="114"/>
      <c r="AF7" s="109"/>
      <c r="AG7" s="116"/>
      <c r="AH7" s="109"/>
      <c r="AI7" s="110"/>
      <c r="AJ7" s="111"/>
      <c r="AK7" s="110"/>
      <c r="AL7" s="111"/>
      <c r="AM7" s="110"/>
      <c r="AN7" s="112"/>
      <c r="AO7" s="112"/>
      <c r="AP7" s="106"/>
      <c r="AR7" s="114"/>
      <c r="AS7" s="86" t="s">
        <v>28</v>
      </c>
      <c r="AT7" s="102" t="s">
        <v>29</v>
      </c>
      <c r="AU7" s="2"/>
    </row>
    <row r="8" spans="1:44" ht="24.75" customHeight="1">
      <c r="A8" s="120"/>
      <c r="B8" s="11" t="s">
        <v>0</v>
      </c>
      <c r="C8" s="5"/>
      <c r="D8" s="12" t="s">
        <v>2</v>
      </c>
      <c r="E8" s="13"/>
      <c r="F8" s="14" t="s">
        <v>1</v>
      </c>
      <c r="G8" s="5"/>
      <c r="H8" s="23"/>
      <c r="I8" s="5"/>
      <c r="J8" s="23"/>
      <c r="K8" s="5"/>
      <c r="L8" s="23"/>
      <c r="M8" s="5"/>
      <c r="N8" s="107"/>
      <c r="O8" s="120"/>
      <c r="P8" s="11" t="s">
        <v>0</v>
      </c>
      <c r="Q8" s="5"/>
      <c r="R8" s="12" t="s">
        <v>2</v>
      </c>
      <c r="S8" s="13"/>
      <c r="T8" s="14" t="s">
        <v>1</v>
      </c>
      <c r="U8" s="5"/>
      <c r="V8" s="23"/>
      <c r="W8" s="5"/>
      <c r="X8" s="23"/>
      <c r="Y8" s="5"/>
      <c r="Z8" s="23"/>
      <c r="AA8" s="5"/>
      <c r="AB8" s="107"/>
      <c r="AC8" s="120"/>
      <c r="AD8" s="11" t="s">
        <v>0</v>
      </c>
      <c r="AE8" s="5"/>
      <c r="AF8" s="12" t="s">
        <v>2</v>
      </c>
      <c r="AG8" s="13"/>
      <c r="AH8" s="14" t="s">
        <v>1</v>
      </c>
      <c r="AI8" s="5"/>
      <c r="AJ8" s="23"/>
      <c r="AK8" s="5"/>
      <c r="AL8" s="23"/>
      <c r="AM8" s="5"/>
      <c r="AN8" s="23"/>
      <c r="AO8" s="5"/>
      <c r="AP8" s="107"/>
      <c r="AR8" s="5"/>
    </row>
    <row r="9" spans="1:44" ht="24.75" customHeight="1">
      <c r="A9" s="21"/>
      <c r="B9" s="146" t="s">
        <v>33</v>
      </c>
      <c r="C9" s="113"/>
      <c r="D9" s="108">
        <f>IF(ISERROR(MATCH(Frachtsatz7,waybilldata!$A:$A,0)),"",VLOOKUP(Frachtsatz7,waybilldata!$A:$P,7))</f>
      </c>
      <c r="E9" s="115" t="s">
        <v>12</v>
      </c>
      <c r="F9" s="108">
        <f>IF(ISERROR(MATCH(Frachtsatz7,waybilldata!$A:$A,0)),"",VLOOKUP(Frachtsatz7,waybilldata!$A:$P,6))</f>
      </c>
      <c r="G9" s="7"/>
      <c r="H9" s="22"/>
      <c r="I9" s="7"/>
      <c r="J9" s="22"/>
      <c r="K9" s="7"/>
      <c r="L9" s="22"/>
      <c r="M9" s="7"/>
      <c r="N9" s="105">
        <f>IF(ISERROR(MATCH(Frachtsatz7,waybilldata!$A:$A,0)),"",VLOOKUP(Frachtsatz7,waybilldata!$A:$P,3))</f>
      </c>
      <c r="O9" s="21"/>
      <c r="P9" s="142" t="s">
        <v>36</v>
      </c>
      <c r="Q9" s="113"/>
      <c r="R9" s="108">
        <f>IF(ISERROR(MATCH(Frachtsatz8,waybilldata!$A:$A,0)),"",VLOOKUP(Frachtsatz8,waybilldata!$A:$P,7))</f>
      </c>
      <c r="S9" s="115" t="s">
        <v>12</v>
      </c>
      <c r="T9" s="108">
        <f>IF(ISERROR(MATCH(Frachtsatz8,waybilldata!$A:$A,0)),"",VLOOKUP(Frachtsatz8,waybilldata!$A:$P,6))</f>
      </c>
      <c r="U9" s="7"/>
      <c r="V9" s="22"/>
      <c r="W9" s="7"/>
      <c r="X9" s="22"/>
      <c r="Y9" s="7"/>
      <c r="Z9" s="22"/>
      <c r="AA9" s="7"/>
      <c r="AB9" s="105">
        <f>IF(ISERROR(MATCH(Frachtsatz8,waybilldata!$A:$A,0)),"",VLOOKUP(Frachtsatz8,waybilldata!$A:$P,3))</f>
      </c>
      <c r="AC9" s="21"/>
      <c r="AD9" s="144" t="s">
        <v>37</v>
      </c>
      <c r="AE9" s="113"/>
      <c r="AF9" s="108">
        <f>IF(ISERROR(MATCH(Frachtsatz9,waybilldata!$A:$A,0)),"",VLOOKUP(Frachtsatz9,waybilldata!$A:$P,7))</f>
      </c>
      <c r="AG9" s="115"/>
      <c r="AH9" s="108">
        <f>IF(ISERROR(MATCH(Frachtsatz9,waybilldata!$A:$A,0)),"",VLOOKUP(Frachtsatz9,waybilldata!$A:$P,6))</f>
      </c>
      <c r="AI9" s="7"/>
      <c r="AJ9" s="22"/>
      <c r="AK9" s="7"/>
      <c r="AL9" s="22"/>
      <c r="AM9" s="7"/>
      <c r="AN9" s="22"/>
      <c r="AO9" s="4"/>
      <c r="AP9" s="105">
        <f>IF(ISERROR(MATCH(Frachtsatz9,waybilldata!$A:$A,0)),"",VLOOKUP(Frachtsatz9,waybilldata!$A:$P,3))</f>
      </c>
      <c r="AR9" s="113" t="s">
        <v>12</v>
      </c>
    </row>
    <row r="10" spans="1:47" ht="42.75" customHeight="1">
      <c r="A10" s="3"/>
      <c r="B10" s="147"/>
      <c r="C10" s="114"/>
      <c r="D10" s="109"/>
      <c r="E10" s="116"/>
      <c r="F10" s="109"/>
      <c r="G10" s="110"/>
      <c r="H10" s="111"/>
      <c r="I10" s="110"/>
      <c r="J10" s="111"/>
      <c r="K10" s="110"/>
      <c r="L10" s="112" t="s">
        <v>10</v>
      </c>
      <c r="M10" s="112" t="s">
        <v>11</v>
      </c>
      <c r="N10" s="106"/>
      <c r="O10" s="3"/>
      <c r="P10" s="143"/>
      <c r="Q10" s="114"/>
      <c r="R10" s="109"/>
      <c r="S10" s="116"/>
      <c r="T10" s="109"/>
      <c r="U10" s="110"/>
      <c r="V10" s="111"/>
      <c r="W10" s="110"/>
      <c r="X10" s="111"/>
      <c r="Y10" s="110"/>
      <c r="Z10" s="112" t="s">
        <v>10</v>
      </c>
      <c r="AA10" s="112" t="s">
        <v>11</v>
      </c>
      <c r="AB10" s="106"/>
      <c r="AC10" s="3"/>
      <c r="AD10" s="145"/>
      <c r="AE10" s="114"/>
      <c r="AF10" s="109"/>
      <c r="AG10" s="116"/>
      <c r="AH10" s="109"/>
      <c r="AI10" s="110"/>
      <c r="AJ10" s="111"/>
      <c r="AK10" s="110"/>
      <c r="AL10" s="111"/>
      <c r="AM10" s="110"/>
      <c r="AN10" s="112" t="s">
        <v>10</v>
      </c>
      <c r="AO10" s="112" t="s">
        <v>11</v>
      </c>
      <c r="AP10" s="106"/>
      <c r="AR10" s="114"/>
      <c r="AU10" s="103"/>
    </row>
    <row r="11" spans="1:44" ht="42.75" customHeight="1">
      <c r="A11" s="119">
        <f>IF(ISERROR(MATCH(Frachtsatz7,waybilldata!$A:$A,0)),"",VLOOKUP(Frachtsatz7,waybilldata!$A:$P,2))</f>
      </c>
      <c r="B11" s="147"/>
      <c r="C11" s="114"/>
      <c r="D11" s="109"/>
      <c r="E11" s="116"/>
      <c r="F11" s="109"/>
      <c r="G11" s="110"/>
      <c r="H11" s="111"/>
      <c r="I11" s="110"/>
      <c r="J11" s="111"/>
      <c r="K11" s="110"/>
      <c r="L11" s="112"/>
      <c r="M11" s="112"/>
      <c r="N11" s="106"/>
      <c r="O11" s="119">
        <f>IF(ISERROR(MATCH(Frachtsatz8,waybilldata!$A:$A,0)),"",VLOOKUP(Frachtsatz8,waybilldata!$A:$P,2))</f>
      </c>
      <c r="P11" s="143"/>
      <c r="Q11" s="114"/>
      <c r="R11" s="109"/>
      <c r="S11" s="116"/>
      <c r="T11" s="109"/>
      <c r="U11" s="110"/>
      <c r="V11" s="111"/>
      <c r="W11" s="110"/>
      <c r="X11" s="111"/>
      <c r="Y11" s="110"/>
      <c r="Z11" s="112"/>
      <c r="AA11" s="112"/>
      <c r="AB11" s="106"/>
      <c r="AC11" s="119">
        <f>IF(ISERROR(MATCH(Frachtsatz9,waybilldata!$A:$A,0)),"",VLOOKUP(Frachtsatz9,waybilldata!$A:$P,2))</f>
      </c>
      <c r="AD11" s="145"/>
      <c r="AE11" s="114"/>
      <c r="AF11" s="109"/>
      <c r="AG11" s="116"/>
      <c r="AH11" s="109"/>
      <c r="AI11" s="110"/>
      <c r="AJ11" s="111"/>
      <c r="AK11" s="110"/>
      <c r="AL11" s="111"/>
      <c r="AM11" s="110"/>
      <c r="AN11" s="112"/>
      <c r="AO11" s="112"/>
      <c r="AP11" s="106"/>
      <c r="AR11" s="114"/>
    </row>
    <row r="12" spans="1:44" ht="24.75" customHeight="1">
      <c r="A12" s="120"/>
      <c r="B12" s="11" t="s">
        <v>0</v>
      </c>
      <c r="C12" s="5"/>
      <c r="D12" s="12" t="s">
        <v>2</v>
      </c>
      <c r="E12" s="13"/>
      <c r="F12" s="14" t="s">
        <v>1</v>
      </c>
      <c r="G12" s="5"/>
      <c r="H12" s="23"/>
      <c r="I12" s="5"/>
      <c r="J12" s="23"/>
      <c r="K12" s="5"/>
      <c r="L12" s="23"/>
      <c r="M12" s="5"/>
      <c r="N12" s="107"/>
      <c r="O12" s="120"/>
      <c r="P12" s="11" t="s">
        <v>0</v>
      </c>
      <c r="Q12" s="5"/>
      <c r="R12" s="12" t="s">
        <v>2</v>
      </c>
      <c r="S12" s="13"/>
      <c r="T12" s="14" t="s">
        <v>1</v>
      </c>
      <c r="U12" s="5"/>
      <c r="V12" s="23"/>
      <c r="W12" s="5"/>
      <c r="X12" s="23"/>
      <c r="Y12" s="5"/>
      <c r="Z12" s="23"/>
      <c r="AA12" s="5"/>
      <c r="AB12" s="107"/>
      <c r="AC12" s="120"/>
      <c r="AD12" s="11" t="s">
        <v>0</v>
      </c>
      <c r="AE12" s="5"/>
      <c r="AF12" s="12" t="s">
        <v>2</v>
      </c>
      <c r="AG12" s="13"/>
      <c r="AH12" s="14" t="s">
        <v>1</v>
      </c>
      <c r="AI12" s="5"/>
      <c r="AJ12" s="23"/>
      <c r="AK12" s="5"/>
      <c r="AL12" s="23"/>
      <c r="AM12" s="5"/>
      <c r="AN12" s="23"/>
      <c r="AO12" s="4"/>
      <c r="AP12" s="107"/>
      <c r="AR12" s="5"/>
    </row>
    <row r="13" spans="1:44" ht="24.75" customHeight="1">
      <c r="A13" s="21"/>
      <c r="B13" s="146" t="s">
        <v>33</v>
      </c>
      <c r="C13" s="113"/>
      <c r="D13" s="108">
        <f>IF(ISERROR(MATCH(Frachtsatz10,waybilldata!$A:$A,0)),"",VLOOKUP(Frachtsatz10,waybilldata!$A:$P,7))</f>
      </c>
      <c r="E13" s="115" t="s">
        <v>12</v>
      </c>
      <c r="F13" s="108">
        <f>IF(ISERROR(MATCH(Frachtsatz10,waybilldata!$A:$A,0)),"",VLOOKUP(Frachtsatz10,waybilldata!$A:$P,6))</f>
      </c>
      <c r="G13" s="7"/>
      <c r="H13" s="22"/>
      <c r="I13" s="7"/>
      <c r="J13" s="22"/>
      <c r="K13" s="7"/>
      <c r="L13" s="22"/>
      <c r="M13" s="7"/>
      <c r="N13" s="105">
        <f>IF(ISERROR(MATCH(Frachtsatz10,waybilldata!$A:$A,0)),"",VLOOKUP(Frachtsatz10,waybilldata!$A:$P,3))</f>
      </c>
      <c r="O13" s="21"/>
      <c r="P13" s="142" t="s">
        <v>36</v>
      </c>
      <c r="Q13" s="113"/>
      <c r="R13" s="108">
        <f>IF(ISERROR(MATCH(Frachtsatz11,waybilldata!$A:$A,0)),"",VLOOKUP(Frachtsatz11,waybilldata!$A:$P,7))</f>
      </c>
      <c r="S13" s="115" t="s">
        <v>12</v>
      </c>
      <c r="T13" s="108">
        <f>IF(ISERROR(MATCH(Frachtsatz11,waybilldata!$A:$A,0)),"",VLOOKUP(Frachtsatz11,waybilldata!$A:$P,6))</f>
      </c>
      <c r="U13" s="7"/>
      <c r="V13" s="22"/>
      <c r="W13" s="7"/>
      <c r="X13" s="22"/>
      <c r="Y13" s="7"/>
      <c r="Z13" s="22"/>
      <c r="AA13" s="7"/>
      <c r="AB13" s="105">
        <f>IF(ISERROR(MATCH(Frachtsatz11,waybilldata!$A:$A,0)),"",VLOOKUP(Frachtsatz11,waybilldata!$A:$P,3))</f>
      </c>
      <c r="AC13" s="21"/>
      <c r="AD13" s="144" t="s">
        <v>37</v>
      </c>
      <c r="AE13" s="113"/>
      <c r="AF13" s="108">
        <f>IF(ISERROR(MATCH(Frachtsatz12,waybilldata!$A:$A,0)),"",VLOOKUP(Frachtsatz12,waybilldata!$A:$P,7))</f>
      </c>
      <c r="AG13" s="115" t="s">
        <v>12</v>
      </c>
      <c r="AH13" s="108">
        <f>IF(ISERROR(MATCH(Frachtsatz12,waybilldata!$A:$A,0)),"",VLOOKUP(Frachtsatz12,waybilldata!$A:$P,6))</f>
      </c>
      <c r="AI13" s="7"/>
      <c r="AJ13" s="22"/>
      <c r="AK13" s="7"/>
      <c r="AL13" s="22"/>
      <c r="AM13" s="7"/>
      <c r="AN13" s="22"/>
      <c r="AO13" s="7"/>
      <c r="AP13" s="105">
        <f>IF(ISERROR(MATCH(Frachtsatz12,waybilldata!$A:$A,0)),"",VLOOKUP(Frachtsatz12,waybilldata!$A:$P,3))</f>
      </c>
      <c r="AR13" s="113" t="s">
        <v>12</v>
      </c>
    </row>
    <row r="14" spans="1:44" ht="42.75" customHeight="1">
      <c r="A14" s="3"/>
      <c r="B14" s="147"/>
      <c r="C14" s="114"/>
      <c r="D14" s="109"/>
      <c r="E14" s="116"/>
      <c r="F14" s="109"/>
      <c r="G14" s="110"/>
      <c r="H14" s="111"/>
      <c r="I14" s="110"/>
      <c r="J14" s="111"/>
      <c r="K14" s="110"/>
      <c r="L14" s="112" t="s">
        <v>10</v>
      </c>
      <c r="M14" s="112" t="s">
        <v>11</v>
      </c>
      <c r="N14" s="106"/>
      <c r="O14" s="3"/>
      <c r="P14" s="143"/>
      <c r="Q14" s="114"/>
      <c r="R14" s="109"/>
      <c r="S14" s="116"/>
      <c r="T14" s="109"/>
      <c r="U14" s="110"/>
      <c r="V14" s="111"/>
      <c r="W14" s="110"/>
      <c r="X14" s="111"/>
      <c r="Y14" s="110"/>
      <c r="Z14" s="112" t="s">
        <v>10</v>
      </c>
      <c r="AA14" s="112" t="s">
        <v>11</v>
      </c>
      <c r="AB14" s="106"/>
      <c r="AC14" s="3"/>
      <c r="AD14" s="145"/>
      <c r="AE14" s="114"/>
      <c r="AF14" s="109"/>
      <c r="AG14" s="116"/>
      <c r="AH14" s="109"/>
      <c r="AI14" s="110"/>
      <c r="AJ14" s="111"/>
      <c r="AK14" s="110"/>
      <c r="AL14" s="111"/>
      <c r="AM14" s="110"/>
      <c r="AN14" s="112" t="s">
        <v>10</v>
      </c>
      <c r="AO14" s="112" t="s">
        <v>11</v>
      </c>
      <c r="AP14" s="106"/>
      <c r="AR14" s="114"/>
    </row>
    <row r="15" spans="1:44" ht="42.75" customHeight="1">
      <c r="A15" s="119">
        <f>IF(ISERROR(MATCH(Frachtsatz10,waybilldata!$A:$A,0)),"",VLOOKUP(Frachtsatz10,waybilldata!$A:$P,2))</f>
      </c>
      <c r="B15" s="147"/>
      <c r="C15" s="114"/>
      <c r="D15" s="109"/>
      <c r="E15" s="116"/>
      <c r="F15" s="109"/>
      <c r="G15" s="110"/>
      <c r="H15" s="111"/>
      <c r="I15" s="110"/>
      <c r="J15" s="111"/>
      <c r="K15" s="110"/>
      <c r="L15" s="112"/>
      <c r="M15" s="112"/>
      <c r="N15" s="106"/>
      <c r="O15" s="119">
        <f>IF(ISERROR(MATCH(Frachtsatz11,waybilldata!$A:$A,0)),"",VLOOKUP(Frachtsatz11,waybilldata!$A:$P,2))</f>
      </c>
      <c r="P15" s="143"/>
      <c r="Q15" s="114"/>
      <c r="R15" s="109"/>
      <c r="S15" s="116"/>
      <c r="T15" s="109"/>
      <c r="U15" s="110"/>
      <c r="V15" s="111"/>
      <c r="W15" s="110"/>
      <c r="X15" s="111"/>
      <c r="Y15" s="110"/>
      <c r="Z15" s="112"/>
      <c r="AA15" s="112"/>
      <c r="AB15" s="106"/>
      <c r="AC15" s="119">
        <f>IF(ISERROR(MATCH(Frachtsatz12,waybilldata!$A:$A,0)),"",VLOOKUP(Frachtsatz12,waybilldata!$A:$P,2))</f>
      </c>
      <c r="AD15" s="145"/>
      <c r="AE15" s="114"/>
      <c r="AF15" s="109"/>
      <c r="AG15" s="116"/>
      <c r="AH15" s="109"/>
      <c r="AI15" s="110"/>
      <c r="AJ15" s="111"/>
      <c r="AK15" s="110"/>
      <c r="AL15" s="111"/>
      <c r="AM15" s="110"/>
      <c r="AN15" s="112"/>
      <c r="AO15" s="112"/>
      <c r="AP15" s="106"/>
      <c r="AR15" s="114"/>
    </row>
    <row r="16" spans="1:44" ht="24.75" customHeight="1">
      <c r="A16" s="120"/>
      <c r="B16" s="11" t="s">
        <v>0</v>
      </c>
      <c r="C16" s="5"/>
      <c r="D16" s="12" t="s">
        <v>2</v>
      </c>
      <c r="E16" s="13"/>
      <c r="F16" s="14" t="s">
        <v>1</v>
      </c>
      <c r="G16" s="5"/>
      <c r="H16" s="23"/>
      <c r="I16" s="5"/>
      <c r="J16" s="23"/>
      <c r="K16" s="5"/>
      <c r="L16" s="23"/>
      <c r="M16" s="5"/>
      <c r="N16" s="107"/>
      <c r="O16" s="120"/>
      <c r="P16" s="11" t="s">
        <v>0</v>
      </c>
      <c r="Q16" s="5"/>
      <c r="R16" s="12" t="s">
        <v>2</v>
      </c>
      <c r="S16" s="13"/>
      <c r="T16" s="14" t="s">
        <v>1</v>
      </c>
      <c r="U16" s="5"/>
      <c r="V16" s="23"/>
      <c r="W16" s="5"/>
      <c r="X16" s="23"/>
      <c r="Y16" s="5"/>
      <c r="Z16" s="23"/>
      <c r="AA16" s="5"/>
      <c r="AB16" s="107"/>
      <c r="AC16" s="120"/>
      <c r="AD16" s="11" t="s">
        <v>0</v>
      </c>
      <c r="AE16" s="5"/>
      <c r="AF16" s="12" t="s">
        <v>2</v>
      </c>
      <c r="AG16" s="13"/>
      <c r="AH16" s="14" t="s">
        <v>1</v>
      </c>
      <c r="AI16" s="5"/>
      <c r="AJ16" s="23"/>
      <c r="AK16" s="5"/>
      <c r="AL16" s="23"/>
      <c r="AM16" s="5"/>
      <c r="AN16" s="23"/>
      <c r="AO16" s="5"/>
      <c r="AP16" s="107"/>
      <c r="AR16" s="5"/>
    </row>
  </sheetData>
  <mergeCells count="172">
    <mergeCell ref="AB9:AB12"/>
    <mergeCell ref="T1:T3"/>
    <mergeCell ref="W2:W3"/>
    <mergeCell ref="X2:X3"/>
    <mergeCell ref="Z6:Z7"/>
    <mergeCell ref="AA6:AA7"/>
    <mergeCell ref="Z10:Z11"/>
    <mergeCell ref="AA10:AA11"/>
    <mergeCell ref="U2:U3"/>
    <mergeCell ref="V2:V3"/>
    <mergeCell ref="N9:N12"/>
    <mergeCell ref="N13:N16"/>
    <mergeCell ref="Y10:Y11"/>
    <mergeCell ref="T5:T7"/>
    <mergeCell ref="Q5:Q7"/>
    <mergeCell ref="S9:S11"/>
    <mergeCell ref="T9:T11"/>
    <mergeCell ref="W10:W11"/>
    <mergeCell ref="X10:X11"/>
    <mergeCell ref="AL14:AL15"/>
    <mergeCell ref="AP1:AP4"/>
    <mergeCell ref="AP5:AP8"/>
    <mergeCell ref="AP9:AP12"/>
    <mergeCell ref="AP13:AP16"/>
    <mergeCell ref="AM14:AM15"/>
    <mergeCell ref="AN14:AN15"/>
    <mergeCell ref="AO14:AO15"/>
    <mergeCell ref="AM10:AM11"/>
    <mergeCell ref="AN10:AN11"/>
    <mergeCell ref="AJ14:AJ15"/>
    <mergeCell ref="AK14:AK15"/>
    <mergeCell ref="W14:W15"/>
    <mergeCell ref="X14:X15"/>
    <mergeCell ref="Y14:Y15"/>
    <mergeCell ref="AH13:AH15"/>
    <mergeCell ref="AI14:AI15"/>
    <mergeCell ref="AB13:AB16"/>
    <mergeCell ref="I14:I15"/>
    <mergeCell ref="J14:J15"/>
    <mergeCell ref="K14:K15"/>
    <mergeCell ref="L14:L15"/>
    <mergeCell ref="AK10:AK11"/>
    <mergeCell ref="AL10:AL11"/>
    <mergeCell ref="AH9:AH11"/>
    <mergeCell ref="AI10:AI11"/>
    <mergeCell ref="AJ10:AJ11"/>
    <mergeCell ref="AO6:AO7"/>
    <mergeCell ref="AE5:AE7"/>
    <mergeCell ref="AF5:AF7"/>
    <mergeCell ref="AI6:AI7"/>
    <mergeCell ref="AM6:AM7"/>
    <mergeCell ref="AG5:AG7"/>
    <mergeCell ref="AJ6:AJ7"/>
    <mergeCell ref="AK6:AK7"/>
    <mergeCell ref="AH5:AH7"/>
    <mergeCell ref="AN6:AN7"/>
    <mergeCell ref="AO2:AO3"/>
    <mergeCell ref="AM2:AM3"/>
    <mergeCell ref="AF1:AF3"/>
    <mergeCell ref="AG1:AG3"/>
    <mergeCell ref="AH1:AH3"/>
    <mergeCell ref="AN2:AN3"/>
    <mergeCell ref="AJ2:AJ3"/>
    <mergeCell ref="AK2:AK3"/>
    <mergeCell ref="AI2:AI3"/>
    <mergeCell ref="Y2:Y3"/>
    <mergeCell ref="I6:I7"/>
    <mergeCell ref="J6:J7"/>
    <mergeCell ref="K6:K7"/>
    <mergeCell ref="L6:L7"/>
    <mergeCell ref="N5:N8"/>
    <mergeCell ref="W6:W7"/>
    <mergeCell ref="X6:X7"/>
    <mergeCell ref="Q1:Q3"/>
    <mergeCell ref="J2:J3"/>
    <mergeCell ref="A3:A4"/>
    <mergeCell ref="R1:R3"/>
    <mergeCell ref="S1:S3"/>
    <mergeCell ref="E1:E3"/>
    <mergeCell ref="H2:H3"/>
    <mergeCell ref="I2:I3"/>
    <mergeCell ref="O3:O4"/>
    <mergeCell ref="P1:P3"/>
    <mergeCell ref="F1:F3"/>
    <mergeCell ref="B5:B7"/>
    <mergeCell ref="C5:C7"/>
    <mergeCell ref="D5:D7"/>
    <mergeCell ref="B1:B3"/>
    <mergeCell ref="C1:C3"/>
    <mergeCell ref="D1:D3"/>
    <mergeCell ref="AL6:AL7"/>
    <mergeCell ref="Z2:Z3"/>
    <mergeCell ref="AA2:AA3"/>
    <mergeCell ref="AC3:AC4"/>
    <mergeCell ref="AE1:AE3"/>
    <mergeCell ref="AL2:AL3"/>
    <mergeCell ref="AD1:AD3"/>
    <mergeCell ref="AB1:AB4"/>
    <mergeCell ref="AD5:AD7"/>
    <mergeCell ref="AB5:AB8"/>
    <mergeCell ref="E5:E7"/>
    <mergeCell ref="F5:F7"/>
    <mergeCell ref="P5:P7"/>
    <mergeCell ref="K2:K3"/>
    <mergeCell ref="L2:L3"/>
    <mergeCell ref="M2:M3"/>
    <mergeCell ref="G2:G3"/>
    <mergeCell ref="N1:N4"/>
    <mergeCell ref="M6:M7"/>
    <mergeCell ref="A7:A8"/>
    <mergeCell ref="O7:O8"/>
    <mergeCell ref="AC7:AC8"/>
    <mergeCell ref="G6:G7"/>
    <mergeCell ref="H6:H7"/>
    <mergeCell ref="U6:U7"/>
    <mergeCell ref="V6:V7"/>
    <mergeCell ref="Y6:Y7"/>
    <mergeCell ref="R5:R7"/>
    <mergeCell ref="S5:S7"/>
    <mergeCell ref="M10:M11"/>
    <mergeCell ref="B9:B11"/>
    <mergeCell ref="C9:C11"/>
    <mergeCell ref="D9:D11"/>
    <mergeCell ref="E9:E11"/>
    <mergeCell ref="AE9:AE11"/>
    <mergeCell ref="AF9:AF11"/>
    <mergeCell ref="F9:F11"/>
    <mergeCell ref="P9:P11"/>
    <mergeCell ref="Q9:Q11"/>
    <mergeCell ref="R9:R11"/>
    <mergeCell ref="I10:I11"/>
    <mergeCell ref="J10:J11"/>
    <mergeCell ref="K10:K11"/>
    <mergeCell ref="L10:L11"/>
    <mergeCell ref="AO10:AO11"/>
    <mergeCell ref="A11:A12"/>
    <mergeCell ref="O11:O12"/>
    <mergeCell ref="AC11:AC12"/>
    <mergeCell ref="G10:G11"/>
    <mergeCell ref="H10:H11"/>
    <mergeCell ref="U10:U11"/>
    <mergeCell ref="V10:V11"/>
    <mergeCell ref="AD9:AD11"/>
    <mergeCell ref="AG9:AG11"/>
    <mergeCell ref="B13:B15"/>
    <mergeCell ref="C13:C15"/>
    <mergeCell ref="D13:D15"/>
    <mergeCell ref="E13:E15"/>
    <mergeCell ref="F13:F15"/>
    <mergeCell ref="P13:P15"/>
    <mergeCell ref="AD13:AD15"/>
    <mergeCell ref="AG13:AG15"/>
    <mergeCell ref="AE13:AE15"/>
    <mergeCell ref="U14:U15"/>
    <mergeCell ref="V14:V15"/>
    <mergeCell ref="Z14:Z15"/>
    <mergeCell ref="AA14:AA15"/>
    <mergeCell ref="M14:M15"/>
    <mergeCell ref="A15:A16"/>
    <mergeCell ref="O15:O16"/>
    <mergeCell ref="AC15:AC16"/>
    <mergeCell ref="AF13:AF15"/>
    <mergeCell ref="Q13:Q15"/>
    <mergeCell ref="R13:R15"/>
    <mergeCell ref="S13:S15"/>
    <mergeCell ref="T13:T15"/>
    <mergeCell ref="G14:G15"/>
    <mergeCell ref="H14:H15"/>
    <mergeCell ref="AR9:AR11"/>
    <mergeCell ref="AR13:AR15"/>
    <mergeCell ref="AR1:AR3"/>
    <mergeCell ref="AR5:AR7"/>
  </mergeCells>
  <printOptions horizontalCentered="1" verticalCentered="1"/>
  <pageMargins left="0.1968503937007874" right="0.5905511811023623" top="0.1968503937007874" bottom="0.1968503937007874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wolfgang</cp:lastModifiedBy>
  <cp:lastPrinted>2009-02-13T18:51:17Z</cp:lastPrinted>
  <dcterms:created xsi:type="dcterms:W3CDTF">2001-06-22T12:54:20Z</dcterms:created>
  <dcterms:modified xsi:type="dcterms:W3CDTF">2009-02-13T18:57:00Z</dcterms:modified>
  <cp:category/>
  <cp:version/>
  <cp:contentType/>
  <cp:contentStatus/>
</cp:coreProperties>
</file>